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Anniz 8.6.67\Anniz ปีงบ 2567\Risk Score 67\11 ส.ค.67\"/>
    </mc:Choice>
  </mc:AlternateContent>
  <xr:revisionPtr revIDLastSave="0" documentId="13_ncr:1_{02859A8F-09D8-40F8-93D2-E2B3A6BEE9D3}" xr6:coauthVersionLast="47" xr6:coauthVersionMax="47" xr10:uidLastSave="{00000000-0000-0000-0000-000000000000}"/>
  <bookViews>
    <workbookView xWindow="-108" yWindow="-108" windowWidth="23256" windowHeight="13896" tabRatio="873" firstSheet="11" activeTab="16" xr2:uid="{00000000-000D-0000-FFFF-FFFF00000000}"/>
  </bookViews>
  <sheets>
    <sheet name="2.1 Mapping MOPH " sheetId="125" r:id="rId1"/>
    <sheet name="2.2 Mapping R8" sheetId="126" r:id="rId2"/>
    <sheet name="3.สรุป Risk Score " sheetId="124" r:id="rId3"/>
    <sheet name="3.1 Risk Score MOPH NI " sheetId="121" r:id="rId4"/>
    <sheet name="3.2 Risk Score R8 NI" sheetId="122" r:id="rId5"/>
    <sheet name="3.3 Risk Score R8 EBITDA" sheetId="123" r:id="rId6"/>
    <sheet name="4. สรุป 7 Plus Efficiency " sheetId="128" r:id="rId7"/>
    <sheet name="4. ผล 7 Plus Efficiency " sheetId="127" r:id="rId8"/>
    <sheet name="5.สรุป Unit Cost" sheetId="134" r:id="rId9"/>
    <sheet name="5.Unit Cost " sheetId="131" r:id="rId10"/>
    <sheet name="6.สรุป Planfin" sheetId="133" r:id="rId11"/>
    <sheet name="6.Planfin" sheetId="132" r:id="rId12"/>
    <sheet name="7.สรุป FEED" sheetId="136" r:id="rId13"/>
    <sheet name="7. FEED" sheetId="129" r:id="rId14"/>
    <sheet name="8.ข้อมูลผลงานบริการ" sheetId="138" r:id="rId15"/>
    <sheet name="9.รายงานข้อมูลการติด C" sheetId="139" r:id="rId16"/>
    <sheet name="10.สรุปยอดเงิน งปม.รายกองทุนเขต" sheetId="145" r:id="rId17"/>
    <sheet name="10.1สรุปยอดเงินงปม.รายกองทุน " sheetId="143" r:id="rId18"/>
    <sheet name="Sheet1" sheetId="120" state="hidden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0" hidden="1">'2.1 Mapping MOPH '!$A$6:$WVZ$94</definedName>
    <definedName name="_xlnm._FilterDatabase" localSheetId="14" hidden="1">'8.ข้อมูลผลงานบริการ'!$A$3:$S$3</definedName>
    <definedName name="_xlnm._FilterDatabase" localSheetId="15" hidden="1">'9.รายงานข้อมูลการติด C'!$A$4:$J$4</definedName>
    <definedName name="data">'[1]งบทดลอง รพ.'!$A$2:$CL$438</definedName>
    <definedName name="data1">#REF!</definedName>
    <definedName name="NEW">#REF!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3" i="143" l="1"/>
  <c r="G103" i="143"/>
  <c r="H103" i="143"/>
  <c r="I103" i="143"/>
  <c r="J103" i="143"/>
  <c r="K103" i="143"/>
  <c r="L103" i="143"/>
  <c r="M103" i="143"/>
  <c r="N103" i="143"/>
  <c r="O103" i="143"/>
  <c r="P103" i="143"/>
  <c r="Q103" i="143"/>
  <c r="R103" i="143"/>
  <c r="S103" i="143"/>
  <c r="T103" i="143"/>
  <c r="U103" i="143"/>
  <c r="V103" i="143"/>
  <c r="W103" i="143"/>
  <c r="X103" i="143"/>
  <c r="Y103" i="143"/>
  <c r="Z103" i="143"/>
  <c r="AA103" i="143"/>
  <c r="E103" i="143"/>
  <c r="F81" i="143"/>
  <c r="G81" i="143"/>
  <c r="H81" i="143"/>
  <c r="I81" i="143"/>
  <c r="J81" i="143"/>
  <c r="K81" i="143"/>
  <c r="L81" i="143"/>
  <c r="M81" i="143"/>
  <c r="N81" i="143"/>
  <c r="O81" i="143"/>
  <c r="P81" i="143"/>
  <c r="Q81" i="143"/>
  <c r="R81" i="143"/>
  <c r="S81" i="143"/>
  <c r="T81" i="143"/>
  <c r="U81" i="143"/>
  <c r="V81" i="143"/>
  <c r="W81" i="143"/>
  <c r="X81" i="143"/>
  <c r="Y81" i="143"/>
  <c r="Z81" i="143"/>
  <c r="AA81" i="143"/>
  <c r="E81" i="143"/>
  <c r="F74" i="143"/>
  <c r="G74" i="143"/>
  <c r="H74" i="143"/>
  <c r="I74" i="143"/>
  <c r="J74" i="143"/>
  <c r="K74" i="143"/>
  <c r="L74" i="143"/>
  <c r="M74" i="143"/>
  <c r="N74" i="143"/>
  <c r="O74" i="143"/>
  <c r="P74" i="143"/>
  <c r="Q74" i="143"/>
  <c r="R74" i="143"/>
  <c r="S74" i="143"/>
  <c r="T74" i="143"/>
  <c r="U74" i="143"/>
  <c r="V74" i="143"/>
  <c r="W74" i="143"/>
  <c r="X74" i="143"/>
  <c r="Y74" i="143"/>
  <c r="Z74" i="143"/>
  <c r="AA74" i="143"/>
  <c r="E74" i="143"/>
  <c r="F64" i="143"/>
  <c r="G64" i="143"/>
  <c r="H64" i="143"/>
  <c r="I64" i="143"/>
  <c r="J64" i="143"/>
  <c r="K64" i="143"/>
  <c r="L64" i="143"/>
  <c r="M64" i="143"/>
  <c r="N64" i="143"/>
  <c r="O64" i="143"/>
  <c r="P64" i="143"/>
  <c r="Q64" i="143"/>
  <c r="R64" i="143"/>
  <c r="S64" i="143"/>
  <c r="T64" i="143"/>
  <c r="U64" i="143"/>
  <c r="V64" i="143"/>
  <c r="W64" i="143"/>
  <c r="X64" i="143"/>
  <c r="Y64" i="143"/>
  <c r="Z64" i="143"/>
  <c r="AA64" i="143"/>
  <c r="E64" i="143"/>
  <c r="F45" i="143"/>
  <c r="G45" i="143"/>
  <c r="H45" i="143"/>
  <c r="I45" i="143"/>
  <c r="J45" i="143"/>
  <c r="K45" i="143"/>
  <c r="L45" i="143"/>
  <c r="M45" i="143"/>
  <c r="N45" i="143"/>
  <c r="O45" i="143"/>
  <c r="P45" i="143"/>
  <c r="Q45" i="143"/>
  <c r="R45" i="143"/>
  <c r="S45" i="143"/>
  <c r="T45" i="143"/>
  <c r="U45" i="143"/>
  <c r="V45" i="143"/>
  <c r="W45" i="143"/>
  <c r="X45" i="143"/>
  <c r="Y45" i="143"/>
  <c r="Z45" i="143"/>
  <c r="AA45" i="143"/>
  <c r="E45" i="143"/>
  <c r="F30" i="143"/>
  <c r="G30" i="143"/>
  <c r="H30" i="143"/>
  <c r="I30" i="143"/>
  <c r="J30" i="143"/>
  <c r="K30" i="143"/>
  <c r="L30" i="143"/>
  <c r="M30" i="143"/>
  <c r="N30" i="143"/>
  <c r="O30" i="143"/>
  <c r="P30" i="143"/>
  <c r="Q30" i="143"/>
  <c r="R30" i="143"/>
  <c r="S30" i="143"/>
  <c r="T30" i="143"/>
  <c r="U30" i="143"/>
  <c r="V30" i="143"/>
  <c r="W30" i="143"/>
  <c r="X30" i="143"/>
  <c r="Y30" i="143"/>
  <c r="Z30" i="143"/>
  <c r="AA30" i="143"/>
  <c r="E30" i="143"/>
  <c r="F21" i="143"/>
  <c r="G21" i="143"/>
  <c r="H21" i="143"/>
  <c r="I21" i="143"/>
  <c r="J21" i="143"/>
  <c r="K21" i="143"/>
  <c r="L21" i="143"/>
  <c r="M21" i="143"/>
  <c r="N21" i="143"/>
  <c r="O21" i="143"/>
  <c r="P21" i="143"/>
  <c r="Q21" i="143"/>
  <c r="R21" i="143"/>
  <c r="S21" i="143"/>
  <c r="T21" i="143"/>
  <c r="U21" i="143"/>
  <c r="V21" i="143"/>
  <c r="W21" i="143"/>
  <c r="X21" i="143"/>
  <c r="Y21" i="143"/>
  <c r="Z21" i="143"/>
  <c r="AA21" i="143"/>
  <c r="E21" i="143"/>
  <c r="R5" i="138"/>
  <c r="S5" i="138" s="1"/>
  <c r="R6" i="138"/>
  <c r="S6" i="138" s="1"/>
  <c r="R7" i="138"/>
  <c r="S7" i="138" s="1"/>
  <c r="R8" i="138"/>
  <c r="S8" i="138" s="1"/>
  <c r="R9" i="138"/>
  <c r="S9" i="138" s="1"/>
  <c r="R10" i="138"/>
  <c r="S10" i="138" s="1"/>
  <c r="R11" i="138"/>
  <c r="S11" i="138" s="1"/>
  <c r="R12" i="138"/>
  <c r="S12" i="138" s="1"/>
  <c r="R13" i="138"/>
  <c r="S13" i="138" s="1"/>
  <c r="R14" i="138"/>
  <c r="S14" i="138" s="1"/>
  <c r="R15" i="138"/>
  <c r="S15" i="138" s="1"/>
  <c r="R16" i="138"/>
  <c r="S16" i="138" s="1"/>
  <c r="R17" i="138"/>
  <c r="S17" i="138" s="1"/>
  <c r="R18" i="138"/>
  <c r="S18" i="138" s="1"/>
  <c r="R19" i="138"/>
  <c r="S19" i="138" s="1"/>
  <c r="R20" i="138"/>
  <c r="S20" i="138" s="1"/>
  <c r="R21" i="138"/>
  <c r="S21" i="138" s="1"/>
  <c r="R22" i="138"/>
  <c r="S22" i="138" s="1"/>
  <c r="R23" i="138"/>
  <c r="S23" i="138" s="1"/>
  <c r="R24" i="138"/>
  <c r="S24" i="138" s="1"/>
  <c r="R25" i="138"/>
  <c r="S25" i="138" s="1"/>
  <c r="R26" i="138"/>
  <c r="S26" i="138" s="1"/>
  <c r="R27" i="138"/>
  <c r="S27" i="138" s="1"/>
  <c r="R28" i="138"/>
  <c r="S28" i="138" s="1"/>
  <c r="R29" i="138"/>
  <c r="S29" i="138" s="1"/>
  <c r="R30" i="138"/>
  <c r="S30" i="138" s="1"/>
  <c r="R31" i="138"/>
  <c r="S31" i="138" s="1"/>
  <c r="R32" i="138"/>
  <c r="S32" i="138" s="1"/>
  <c r="R33" i="138"/>
  <c r="S33" i="138" s="1"/>
  <c r="R34" i="138"/>
  <c r="S34" i="138" s="1"/>
  <c r="R35" i="138"/>
  <c r="S35" i="138" s="1"/>
  <c r="R36" i="138"/>
  <c r="S36" i="138" s="1"/>
  <c r="R37" i="138"/>
  <c r="S37" i="138" s="1"/>
  <c r="R38" i="138"/>
  <c r="S38" i="138" s="1"/>
  <c r="R39" i="138"/>
  <c r="S39" i="138" s="1"/>
  <c r="R40" i="138"/>
  <c r="S40" i="138" s="1"/>
  <c r="R41" i="138"/>
  <c r="S41" i="138" s="1"/>
  <c r="R42" i="138"/>
  <c r="S42" i="138" s="1"/>
  <c r="R43" i="138"/>
  <c r="S43" i="138" s="1"/>
  <c r="R44" i="138"/>
  <c r="S44" i="138" s="1"/>
  <c r="R45" i="138"/>
  <c r="S45" i="138" s="1"/>
  <c r="R46" i="138"/>
  <c r="S46" i="138" s="1"/>
  <c r="R47" i="138"/>
  <c r="S47" i="138" s="1"/>
  <c r="R48" i="138"/>
  <c r="S48" i="138" s="1"/>
  <c r="R49" i="138"/>
  <c r="S49" i="138" s="1"/>
  <c r="R50" i="138"/>
  <c r="S50" i="138" s="1"/>
  <c r="R51" i="138"/>
  <c r="S51" i="138" s="1"/>
  <c r="R52" i="138"/>
  <c r="S52" i="138" s="1"/>
  <c r="R53" i="138"/>
  <c r="S53" i="138" s="1"/>
  <c r="R54" i="138"/>
  <c r="S54" i="138" s="1"/>
  <c r="R55" i="138"/>
  <c r="S55" i="138" s="1"/>
  <c r="R56" i="138"/>
  <c r="S56" i="138" s="1"/>
  <c r="R57" i="138"/>
  <c r="S57" i="138" s="1"/>
  <c r="R58" i="138"/>
  <c r="S58" i="138" s="1"/>
  <c r="R59" i="138"/>
  <c r="S59" i="138" s="1"/>
  <c r="R60" i="138"/>
  <c r="S60" i="138" s="1"/>
  <c r="R61" i="138"/>
  <c r="S61" i="138" s="1"/>
  <c r="R62" i="138"/>
  <c r="S62" i="138" s="1"/>
  <c r="R63" i="138"/>
  <c r="S63" i="138" s="1"/>
  <c r="R64" i="138"/>
  <c r="S64" i="138" s="1"/>
  <c r="R65" i="138"/>
  <c r="S65" i="138" s="1"/>
  <c r="R66" i="138"/>
  <c r="S66" i="138" s="1"/>
  <c r="R67" i="138"/>
  <c r="S67" i="138" s="1"/>
  <c r="R68" i="138"/>
  <c r="S68" i="138" s="1"/>
  <c r="R69" i="138"/>
  <c r="S69" i="138" s="1"/>
  <c r="R70" i="138"/>
  <c r="S70" i="138" s="1"/>
  <c r="R71" i="138"/>
  <c r="S71" i="138" s="1"/>
  <c r="R72" i="138"/>
  <c r="S72" i="138" s="1"/>
  <c r="R73" i="138"/>
  <c r="S73" i="138" s="1"/>
  <c r="R74" i="138"/>
  <c r="S74" i="138" s="1"/>
  <c r="R75" i="138"/>
  <c r="S75" i="138" s="1"/>
  <c r="R76" i="138"/>
  <c r="S76" i="138" s="1"/>
  <c r="R77" i="138"/>
  <c r="S77" i="138" s="1"/>
  <c r="R78" i="138"/>
  <c r="S78" i="138" s="1"/>
  <c r="R79" i="138"/>
  <c r="S79" i="138" s="1"/>
  <c r="R80" i="138"/>
  <c r="S80" i="138" s="1"/>
  <c r="R81" i="138"/>
  <c r="S81" i="138" s="1"/>
  <c r="R82" i="138"/>
  <c r="S82" i="138" s="1"/>
  <c r="R83" i="138"/>
  <c r="S83" i="138" s="1"/>
  <c r="R84" i="138"/>
  <c r="S84" i="138" s="1"/>
  <c r="R85" i="138"/>
  <c r="S85" i="138" s="1"/>
  <c r="R86" i="138"/>
  <c r="S86" i="138" s="1"/>
  <c r="R87" i="138"/>
  <c r="S87" i="138" s="1"/>
  <c r="R88" i="138"/>
  <c r="S88" i="138" s="1"/>
  <c r="R89" i="138"/>
  <c r="S89" i="138" s="1"/>
  <c r="R90" i="138"/>
  <c r="S90" i="138" s="1"/>
  <c r="R91" i="138"/>
  <c r="S91" i="138" s="1"/>
  <c r="R4" i="138"/>
  <c r="S4" i="138" s="1"/>
  <c r="R104" i="143" l="1"/>
  <c r="P104" i="143"/>
  <c r="O104" i="143"/>
  <c r="F104" i="143"/>
  <c r="Q104" i="143"/>
  <c r="AA104" i="143"/>
  <c r="N104" i="143"/>
  <c r="Y104" i="143"/>
  <c r="M104" i="143"/>
  <c r="X104" i="143"/>
  <c r="L104" i="143"/>
  <c r="K104" i="143"/>
  <c r="J104" i="143"/>
  <c r="I104" i="143"/>
  <c r="H104" i="143"/>
  <c r="S104" i="143"/>
  <c r="G104" i="143"/>
  <c r="Z104" i="143"/>
  <c r="W104" i="143"/>
  <c r="V104" i="143"/>
  <c r="U104" i="143"/>
  <c r="T104" i="143"/>
  <c r="E104" i="143"/>
  <c r="O95" i="126"/>
  <c r="I15" i="134" l="1"/>
  <c r="D15" i="134"/>
  <c r="C15" i="134"/>
  <c r="D14" i="134"/>
  <c r="D13" i="134"/>
  <c r="D12" i="134"/>
  <c r="F12" i="134" s="1"/>
  <c r="D11" i="134"/>
  <c r="F11" i="134" s="1"/>
  <c r="D10" i="134"/>
  <c r="D9" i="134"/>
  <c r="F9" i="134" s="1"/>
  <c r="H9" i="134" s="1"/>
  <c r="E9" i="134" s="1"/>
  <c r="D8" i="134"/>
  <c r="F8" i="134" s="1"/>
  <c r="H11" i="134" l="1"/>
  <c r="G11" i="134" s="1"/>
  <c r="H12" i="134"/>
  <c r="E12" i="134" s="1"/>
  <c r="F13" i="134"/>
  <c r="H13" i="134" s="1"/>
  <c r="E13" i="134" s="1"/>
  <c r="H8" i="134"/>
  <c r="G8" i="134" s="1"/>
  <c r="G9" i="134"/>
  <c r="F14" i="134"/>
  <c r="F10" i="134"/>
  <c r="E8" i="134" l="1"/>
  <c r="E11" i="134"/>
  <c r="G12" i="134"/>
  <c r="F15" i="134"/>
  <c r="H10" i="134"/>
  <c r="E10" i="134" s="1"/>
  <c r="H14" i="134"/>
  <c r="E14" i="134" s="1"/>
  <c r="G13" i="134"/>
  <c r="G10" i="134" l="1"/>
  <c r="G14" i="134"/>
  <c r="H15" i="134"/>
  <c r="E15" i="134" s="1"/>
  <c r="G15" i="134" l="1"/>
  <c r="D15" i="133"/>
  <c r="C15" i="133"/>
  <c r="F13" i="133"/>
  <c r="H13" i="133" s="1"/>
  <c r="E13" i="133"/>
  <c r="I13" i="133" s="1"/>
  <c r="F11" i="133"/>
  <c r="H11" i="133" s="1"/>
  <c r="E11" i="133"/>
  <c r="I11" i="133" s="1"/>
  <c r="F9" i="133"/>
  <c r="H9" i="133" s="1"/>
  <c r="E9" i="133"/>
  <c r="I9" i="133" s="1"/>
  <c r="E15" i="133" l="1"/>
  <c r="I15" i="133" s="1"/>
  <c r="G9" i="133"/>
  <c r="G11" i="133"/>
  <c r="G13" i="133"/>
  <c r="F15" i="133"/>
  <c r="G15" i="133" s="1"/>
  <c r="E8" i="133"/>
  <c r="I8" i="133" s="1"/>
  <c r="E10" i="133"/>
  <c r="I10" i="133" s="1"/>
  <c r="E12" i="133"/>
  <c r="I12" i="133" s="1"/>
  <c r="E14" i="133"/>
  <c r="I14" i="133" s="1"/>
  <c r="F8" i="133"/>
  <c r="G8" i="133" s="1"/>
  <c r="F10" i="133"/>
  <c r="G10" i="133" s="1"/>
  <c r="F12" i="133"/>
  <c r="G12" i="133" s="1"/>
  <c r="F14" i="133"/>
  <c r="G14" i="133" s="1"/>
  <c r="H12" i="133" l="1"/>
  <c r="H15" i="133"/>
  <c r="H8" i="133"/>
  <c r="H14" i="133"/>
  <c r="H10" i="133"/>
  <c r="I195" i="132" l="1"/>
  <c r="B195" i="132"/>
  <c r="C195" i="132"/>
  <c r="H195" i="132"/>
  <c r="G195" i="132"/>
  <c r="I161" i="132"/>
  <c r="B161" i="132"/>
  <c r="H161" i="132"/>
  <c r="G161" i="132"/>
  <c r="C161" i="132"/>
  <c r="I141" i="132"/>
  <c r="B141" i="132"/>
  <c r="D141" i="132"/>
  <c r="H141" i="132"/>
  <c r="G141" i="132"/>
  <c r="C141" i="132"/>
  <c r="G88" i="132"/>
  <c r="M89" i="132"/>
  <c r="M90" i="132" s="1"/>
  <c r="H88" i="132"/>
  <c r="C88" i="132"/>
  <c r="B88" i="132"/>
  <c r="H61" i="132"/>
  <c r="U92" i="131"/>
  <c r="T92" i="131"/>
  <c r="S92" i="131"/>
  <c r="U91" i="131"/>
  <c r="T91" i="131"/>
  <c r="S91" i="131"/>
  <c r="U90" i="131"/>
  <c r="T90" i="131"/>
  <c r="S90" i="131"/>
  <c r="U89" i="131"/>
  <c r="T89" i="131"/>
  <c r="S89" i="131"/>
  <c r="U88" i="131"/>
  <c r="T88" i="131"/>
  <c r="S88" i="131"/>
  <c r="U87" i="131"/>
  <c r="T87" i="131"/>
  <c r="S87" i="131"/>
  <c r="U86" i="131"/>
  <c r="T86" i="131"/>
  <c r="S86" i="131"/>
  <c r="U85" i="131"/>
  <c r="T85" i="131"/>
  <c r="S85" i="131"/>
  <c r="U84" i="131"/>
  <c r="T84" i="131"/>
  <c r="S84" i="131"/>
  <c r="U83" i="131"/>
  <c r="T83" i="131"/>
  <c r="S83" i="131"/>
  <c r="U82" i="131"/>
  <c r="T82" i="131"/>
  <c r="S82" i="131"/>
  <c r="U81" i="131"/>
  <c r="T81" i="131"/>
  <c r="S81" i="131"/>
  <c r="U80" i="131"/>
  <c r="T80" i="131"/>
  <c r="S80" i="131"/>
  <c r="U79" i="131"/>
  <c r="T79" i="131"/>
  <c r="S79" i="131"/>
  <c r="U78" i="131"/>
  <c r="T78" i="131"/>
  <c r="S78" i="131"/>
  <c r="U77" i="131"/>
  <c r="T77" i="131"/>
  <c r="S77" i="131"/>
  <c r="U76" i="131"/>
  <c r="T76" i="131"/>
  <c r="S76" i="131"/>
  <c r="U75" i="131"/>
  <c r="T75" i="131"/>
  <c r="S75" i="131"/>
  <c r="U74" i="131"/>
  <c r="T74" i="131"/>
  <c r="S74" i="131"/>
  <c r="U73" i="131"/>
  <c r="T73" i="131"/>
  <c r="S73" i="131"/>
  <c r="U72" i="131"/>
  <c r="T72" i="131"/>
  <c r="S72" i="131"/>
  <c r="U71" i="131"/>
  <c r="T71" i="131"/>
  <c r="S71" i="131"/>
  <c r="U70" i="131"/>
  <c r="T70" i="131"/>
  <c r="S70" i="131"/>
  <c r="U69" i="131"/>
  <c r="T69" i="131"/>
  <c r="S69" i="131"/>
  <c r="U68" i="131"/>
  <c r="T68" i="131"/>
  <c r="S68" i="131"/>
  <c r="U67" i="131"/>
  <c r="T67" i="131"/>
  <c r="S67" i="131"/>
  <c r="U66" i="131"/>
  <c r="T66" i="131"/>
  <c r="S66" i="131"/>
  <c r="U65" i="131"/>
  <c r="T65" i="131"/>
  <c r="S65" i="131"/>
  <c r="U64" i="131"/>
  <c r="T64" i="131"/>
  <c r="S64" i="131"/>
  <c r="U63" i="131"/>
  <c r="T63" i="131"/>
  <c r="S63" i="131"/>
  <c r="U62" i="131"/>
  <c r="T62" i="131"/>
  <c r="S62" i="131"/>
  <c r="U61" i="131"/>
  <c r="T61" i="131"/>
  <c r="S61" i="131"/>
  <c r="U60" i="131"/>
  <c r="T60" i="131"/>
  <c r="S60" i="131"/>
  <c r="U59" i="131"/>
  <c r="T59" i="131"/>
  <c r="S59" i="131"/>
  <c r="U58" i="131"/>
  <c r="T58" i="131"/>
  <c r="S58" i="131"/>
  <c r="U57" i="131"/>
  <c r="T57" i="131"/>
  <c r="S57" i="131"/>
  <c r="U56" i="131"/>
  <c r="T56" i="131"/>
  <c r="S56" i="131"/>
  <c r="U55" i="131"/>
  <c r="T55" i="131"/>
  <c r="S55" i="131"/>
  <c r="U54" i="131"/>
  <c r="T54" i="131"/>
  <c r="S54" i="131"/>
  <c r="U53" i="131"/>
  <c r="T53" i="131"/>
  <c r="S53" i="131"/>
  <c r="U52" i="131"/>
  <c r="T52" i="131"/>
  <c r="S52" i="131"/>
  <c r="U51" i="131"/>
  <c r="T51" i="131"/>
  <c r="S51" i="131"/>
  <c r="U50" i="131"/>
  <c r="T50" i="131"/>
  <c r="S50" i="131"/>
  <c r="U49" i="131"/>
  <c r="T49" i="131"/>
  <c r="S49" i="131"/>
  <c r="U48" i="131"/>
  <c r="T48" i="131"/>
  <c r="S48" i="131"/>
  <c r="U47" i="131"/>
  <c r="T47" i="131"/>
  <c r="S47" i="131"/>
  <c r="U46" i="131"/>
  <c r="T46" i="131"/>
  <c r="S46" i="131"/>
  <c r="U45" i="131"/>
  <c r="T45" i="131"/>
  <c r="S45" i="131"/>
  <c r="U44" i="131"/>
  <c r="T44" i="131"/>
  <c r="S44" i="131"/>
  <c r="U43" i="131"/>
  <c r="T43" i="131"/>
  <c r="S43" i="131"/>
  <c r="U42" i="131"/>
  <c r="T42" i="131"/>
  <c r="S42" i="131"/>
  <c r="U41" i="131"/>
  <c r="T41" i="131"/>
  <c r="S41" i="131"/>
  <c r="U40" i="131"/>
  <c r="T40" i="131"/>
  <c r="S40" i="131"/>
  <c r="U39" i="131"/>
  <c r="T39" i="131"/>
  <c r="S39" i="131"/>
  <c r="U38" i="131"/>
  <c r="T38" i="131"/>
  <c r="S38" i="131"/>
  <c r="U37" i="131"/>
  <c r="T37" i="131"/>
  <c r="S37" i="131"/>
  <c r="U36" i="131"/>
  <c r="T36" i="131"/>
  <c r="S36" i="131"/>
  <c r="U35" i="131"/>
  <c r="T35" i="131"/>
  <c r="S35" i="131"/>
  <c r="U34" i="131"/>
  <c r="T34" i="131"/>
  <c r="S34" i="131"/>
  <c r="U33" i="131"/>
  <c r="T33" i="131"/>
  <c r="S33" i="131"/>
  <c r="U32" i="131"/>
  <c r="T32" i="131"/>
  <c r="S32" i="131"/>
  <c r="U31" i="131"/>
  <c r="T31" i="131"/>
  <c r="S31" i="131"/>
  <c r="U30" i="131"/>
  <c r="T30" i="131"/>
  <c r="S30" i="131"/>
  <c r="U29" i="131"/>
  <c r="T29" i="131"/>
  <c r="S29" i="131"/>
  <c r="U28" i="131"/>
  <c r="T28" i="131"/>
  <c r="S28" i="131"/>
  <c r="U27" i="131"/>
  <c r="T27" i="131"/>
  <c r="S27" i="131"/>
  <c r="U26" i="131"/>
  <c r="T26" i="131"/>
  <c r="S26" i="131"/>
  <c r="U25" i="131"/>
  <c r="T25" i="131"/>
  <c r="S25" i="131"/>
  <c r="U24" i="131"/>
  <c r="T24" i="131"/>
  <c r="S24" i="131"/>
  <c r="U23" i="131"/>
  <c r="T23" i="131"/>
  <c r="S23" i="131"/>
  <c r="U22" i="131"/>
  <c r="T22" i="131"/>
  <c r="S22" i="131"/>
  <c r="U21" i="131"/>
  <c r="T21" i="131"/>
  <c r="S21" i="131"/>
  <c r="U20" i="131"/>
  <c r="T20" i="131"/>
  <c r="S20" i="131"/>
  <c r="U19" i="131"/>
  <c r="T19" i="131"/>
  <c r="S19" i="131"/>
  <c r="U18" i="131"/>
  <c r="T18" i="131"/>
  <c r="S18" i="131"/>
  <c r="U17" i="131"/>
  <c r="T17" i="131"/>
  <c r="S17" i="131"/>
  <c r="U16" i="131"/>
  <c r="T16" i="131"/>
  <c r="S16" i="131"/>
  <c r="U15" i="131"/>
  <c r="T15" i="131"/>
  <c r="S15" i="131"/>
  <c r="U14" i="131"/>
  <c r="T14" i="131"/>
  <c r="S14" i="131"/>
  <c r="U13" i="131"/>
  <c r="T13" i="131"/>
  <c r="S13" i="131"/>
  <c r="U12" i="131"/>
  <c r="T12" i="131"/>
  <c r="S12" i="131"/>
  <c r="U11" i="131"/>
  <c r="T11" i="131"/>
  <c r="S11" i="131"/>
  <c r="U10" i="131"/>
  <c r="T10" i="131"/>
  <c r="S10" i="131"/>
  <c r="U9" i="131"/>
  <c r="T9" i="131"/>
  <c r="S9" i="131"/>
  <c r="U8" i="131"/>
  <c r="T8" i="131"/>
  <c r="S8" i="131"/>
  <c r="U7" i="131"/>
  <c r="T7" i="131"/>
  <c r="S7" i="131"/>
  <c r="U6" i="131"/>
  <c r="T6" i="131"/>
  <c r="S6" i="131"/>
  <c r="U5" i="131"/>
  <c r="T5" i="131"/>
  <c r="S5" i="131"/>
  <c r="S97" i="131" l="1"/>
  <c r="S96" i="131"/>
  <c r="S95" i="131"/>
  <c r="U100" i="131"/>
  <c r="S98" i="131"/>
  <c r="S99" i="131"/>
  <c r="T96" i="131"/>
  <c r="T99" i="131"/>
  <c r="T101" i="131"/>
  <c r="T94" i="131"/>
  <c r="T97" i="131"/>
  <c r="T98" i="131"/>
  <c r="U97" i="131"/>
  <c r="U101" i="131"/>
  <c r="U96" i="131"/>
  <c r="U95" i="131"/>
  <c r="U98" i="131"/>
  <c r="U99" i="131"/>
  <c r="S100" i="131"/>
  <c r="T100" i="131"/>
  <c r="S101" i="131"/>
  <c r="U93" i="131"/>
  <c r="E195" i="132"/>
  <c r="F195" i="132" s="1"/>
  <c r="L195" i="132" s="1"/>
  <c r="J195" i="132"/>
  <c r="K195" i="132" s="1"/>
  <c r="M195" i="132" s="1"/>
  <c r="M196" i="132"/>
  <c r="M197" i="132" s="1"/>
  <c r="D195" i="132"/>
  <c r="M162" i="132"/>
  <c r="M163" i="132" s="1"/>
  <c r="N162" i="132"/>
  <c r="N163" i="132" s="1"/>
  <c r="L162" i="132"/>
  <c r="L163" i="132" s="1"/>
  <c r="J161" i="132"/>
  <c r="K161" i="132" s="1"/>
  <c r="M161" i="132" s="1"/>
  <c r="D161" i="132"/>
  <c r="E161" i="132" s="1"/>
  <c r="F161" i="132" s="1"/>
  <c r="L161" i="132" s="1"/>
  <c r="E141" i="132"/>
  <c r="F141" i="132" s="1"/>
  <c r="L141" i="132" s="1"/>
  <c r="M142" i="132"/>
  <c r="M143" i="132" s="1"/>
  <c r="J141" i="132"/>
  <c r="K141" i="132" s="1"/>
  <c r="M141" i="132" s="1"/>
  <c r="M120" i="132"/>
  <c r="M121" i="132" s="1"/>
  <c r="I119" i="132"/>
  <c r="C119" i="132"/>
  <c r="D119" i="132"/>
  <c r="G119" i="132"/>
  <c r="H119" i="132"/>
  <c r="B119" i="132"/>
  <c r="N89" i="132"/>
  <c r="N90" i="132" s="1"/>
  <c r="L89" i="132"/>
  <c r="L90" i="132" s="1"/>
  <c r="D88" i="132"/>
  <c r="E88" i="132" s="1"/>
  <c r="F88" i="132" s="1"/>
  <c r="L88" i="132" s="1"/>
  <c r="I88" i="132"/>
  <c r="J88" i="132" s="1"/>
  <c r="K88" i="132" s="1"/>
  <c r="M88" i="132" s="1"/>
  <c r="B61" i="132"/>
  <c r="H17" i="132"/>
  <c r="G17" i="132"/>
  <c r="I17" i="132"/>
  <c r="M62" i="132"/>
  <c r="M63" i="132" s="1"/>
  <c r="C61" i="132"/>
  <c r="G61" i="132"/>
  <c r="I61" i="132"/>
  <c r="J61" i="132" s="1"/>
  <c r="K61" i="132" s="1"/>
  <c r="M61" i="132" s="1"/>
  <c r="D61" i="132"/>
  <c r="B40" i="132"/>
  <c r="C40" i="132"/>
  <c r="G40" i="132"/>
  <c r="H40" i="132"/>
  <c r="I40" i="132"/>
  <c r="D40" i="132"/>
  <c r="B17" i="132"/>
  <c r="C17" i="132"/>
  <c r="D17" i="132"/>
  <c r="S94" i="131"/>
  <c r="T95" i="131"/>
  <c r="U94" i="131"/>
  <c r="N161" i="132" l="1"/>
  <c r="E119" i="132"/>
  <c r="F119" i="132" s="1"/>
  <c r="L119" i="132" s="1"/>
  <c r="J40" i="132"/>
  <c r="K40" i="132" s="1"/>
  <c r="M40" i="132" s="1"/>
  <c r="N196" i="132"/>
  <c r="N197" i="132" s="1"/>
  <c r="L196" i="132"/>
  <c r="L197" i="132" s="1"/>
  <c r="N195" i="132"/>
  <c r="N141" i="132"/>
  <c r="L142" i="132"/>
  <c r="L143" i="132" s="1"/>
  <c r="N142" i="132"/>
  <c r="N143" i="132" s="1"/>
  <c r="J119" i="132"/>
  <c r="K119" i="132" s="1"/>
  <c r="M119" i="132" s="1"/>
  <c r="N120" i="132"/>
  <c r="N121" i="132" s="1"/>
  <c r="L120" i="132"/>
  <c r="L121" i="132" s="1"/>
  <c r="J17" i="132"/>
  <c r="K17" i="132" s="1"/>
  <c r="M17" i="132" s="1"/>
  <c r="N88" i="132"/>
  <c r="L62" i="132"/>
  <c r="L63" i="132" s="1"/>
  <c r="E61" i="132"/>
  <c r="F61" i="132" s="1"/>
  <c r="L61" i="132" s="1"/>
  <c r="N61" i="132" s="1"/>
  <c r="N62" i="132"/>
  <c r="N63" i="132" s="1"/>
  <c r="E40" i="132"/>
  <c r="F40" i="132" s="1"/>
  <c r="L40" i="132" s="1"/>
  <c r="M41" i="132"/>
  <c r="M42" i="132" s="1"/>
  <c r="L41" i="132"/>
  <c r="L42" i="132" s="1"/>
  <c r="E17" i="132"/>
  <c r="F17" i="132" s="1"/>
  <c r="L17" i="132" s="1"/>
  <c r="N40" i="132" l="1"/>
  <c r="N119" i="132"/>
  <c r="N17" i="132"/>
  <c r="N41" i="132"/>
  <c r="N42" i="132" s="1"/>
  <c r="AI97" i="127" l="1"/>
  <c r="AI101" i="127"/>
  <c r="AE100" i="127"/>
  <c r="AE101" i="127" l="1"/>
  <c r="AG100" i="127"/>
  <c r="AC98" i="127"/>
  <c r="AE97" i="127"/>
  <c r="AH97" i="127"/>
  <c r="AG99" i="127"/>
  <c r="AE95" i="127"/>
  <c r="AC96" i="127"/>
  <c r="AH99" i="127"/>
  <c r="AD99" i="127"/>
  <c r="AE102" i="127"/>
  <c r="AI100" i="127"/>
  <c r="AG97" i="127"/>
  <c r="AF98" i="127"/>
  <c r="AF102" i="127"/>
  <c r="AC101" i="127"/>
  <c r="AF101" i="127"/>
  <c r="AF99" i="127"/>
  <c r="AH98" i="127"/>
  <c r="AF100" i="127"/>
  <c r="AH102" i="127"/>
  <c r="AD97" i="127"/>
  <c r="AE99" i="127"/>
  <c r="AH101" i="127"/>
  <c r="AF95" i="127"/>
  <c r="AF96" i="127"/>
  <c r="AG95" i="127"/>
  <c r="AG96" i="127"/>
  <c r="AH100" i="127"/>
  <c r="AG102" i="127"/>
  <c r="AH95" i="127"/>
  <c r="AH96" i="127"/>
  <c r="AE98" i="127"/>
  <c r="AI99" i="127"/>
  <c r="AI102" i="127"/>
  <c r="AI95" i="127"/>
  <c r="AI96" i="127"/>
  <c r="AF97" i="127"/>
  <c r="AG98" i="127"/>
  <c r="AG101" i="127"/>
  <c r="AI98" i="127"/>
  <c r="B17" i="124"/>
  <c r="D17" i="124"/>
  <c r="F17" i="124"/>
  <c r="E17" i="124" l="1"/>
  <c r="G17" i="124"/>
  <c r="AC100" i="127"/>
  <c r="AC102" i="127"/>
  <c r="AC99" i="127"/>
  <c r="AC95" i="127"/>
  <c r="AD102" i="127"/>
  <c r="AD98" i="127"/>
  <c r="AD101" i="127"/>
  <c r="AE96" i="127"/>
  <c r="AJ95" i="127"/>
  <c r="AC97" i="127"/>
  <c r="AD95" i="127"/>
  <c r="AD96" i="127"/>
  <c r="AD100" i="127"/>
  <c r="C17" i="124"/>
  <c r="AL95" i="127" l="1"/>
  <c r="AM95" i="127"/>
  <c r="O17" i="132" l="1"/>
  <c r="AK95" i="127"/>
  <c r="H9" i="128" l="1"/>
  <c r="AA2" i="121"/>
  <c r="H8" i="128" l="1"/>
  <c r="H7" i="128"/>
  <c r="H10" i="128"/>
  <c r="H12" i="128" l="1"/>
  <c r="H11" i="128"/>
  <c r="H6" i="128"/>
  <c r="H13" i="128" l="1"/>
  <c r="A3" i="124" l="1"/>
</calcChain>
</file>

<file path=xl/sharedStrings.xml><?xml version="1.0" encoding="utf-8"?>
<sst xmlns="http://schemas.openxmlformats.org/spreadsheetml/2006/main" count="7019" uniqueCount="1058">
  <si>
    <t>10671</t>
  </si>
  <si>
    <t>10704</t>
  </si>
  <si>
    <t>10705</t>
  </si>
  <si>
    <t>10706</t>
  </si>
  <si>
    <t>10710</t>
  </si>
  <si>
    <t>10711</t>
  </si>
  <si>
    <t>10991</t>
  </si>
  <si>
    <t>10992</t>
  </si>
  <si>
    <t>10993</t>
  </si>
  <si>
    <t>10994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</si>
  <si>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</si>
  <si>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</si>
  <si>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</si>
  <si>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</si>
  <si>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</si>
  <si>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</si>
  <si>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</si>
  <si>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</si>
  <si>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</si>
  <si>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</si>
  <si>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</si>
  <si>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</si>
  <si>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</si>
  <si>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</si>
  <si>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</si>
  <si>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</si>
  <si>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</si>
  <si>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</si>
  <si>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</si>
  <si>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</si>
  <si>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</si>
  <si>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</si>
  <si>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</si>
  <si>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</si>
  <si>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</si>
  <si>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</si>
  <si>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</si>
  <si>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</si>
  <si>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</si>
  <si>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</si>
  <si>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</si>
  <si>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</si>
  <si>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</si>
  <si>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</si>
  <si>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</si>
  <si>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</si>
  <si>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</si>
  <si>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</si>
  <si>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</si>
  <si>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</si>
  <si>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</si>
  <si>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</si>
  <si>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</si>
  <si>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</si>
  <si>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</si>
  <si>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</si>
  <si>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</si>
  <si>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</si>
  <si>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</si>
  <si>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</si>
  <si>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</si>
  <si>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</si>
  <si>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</si>
  <si>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</si>
  <si>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</si>
  <si>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</si>
  <si>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</si>
  <si>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</si>
  <si>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</si>
  <si>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</si>
  <si>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</si>
  <si>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</si>
  <si>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11446</t>
  </si>
  <si>
    <t>11447</t>
  </si>
  <si>
    <t>11448</t>
  </si>
  <si>
    <t>11450</t>
  </si>
  <si>
    <t>11451</t>
  </si>
  <si>
    <t>14133</t>
  </si>
  <si>
    <t>21323</t>
  </si>
  <si>
    <t>21356</t>
  </si>
  <si>
    <t>23367</t>
  </si>
  <si>
    <t>25058</t>
  </si>
  <si>
    <t>25059</t>
  </si>
  <si>
    <t>28778</t>
  </si>
  <si>
    <t>28811</t>
  </si>
  <si>
    <t>28815</t>
  </si>
  <si>
    <t>28861</t>
  </si>
  <si>
    <t>40840</t>
  </si>
  <si>
    <t>จังหวัด</t>
  </si>
  <si>
    <t>บึงกาฬ</t>
  </si>
  <si>
    <t>หนองบัวลำภู</t>
  </si>
  <si>
    <t>อุดรธานี</t>
  </si>
  <si>
    <t>เลย</t>
  </si>
  <si>
    <t>หนองคาย</t>
  </si>
  <si>
    <t>สกลนคร</t>
  </si>
  <si>
    <t>นครพนม</t>
  </si>
  <si>
    <t>รหัส</t>
  </si>
  <si>
    <t>ลำดับ</t>
  </si>
  <si>
    <t>ร้อยละ</t>
  </si>
  <si>
    <t>รวมเขต 8</t>
  </si>
  <si>
    <t>เขต</t>
  </si>
  <si>
    <t>หน่วยบริการ</t>
  </si>
  <si>
    <t>ประเภท</t>
  </si>
  <si>
    <t>กลุ่ม</t>
  </si>
  <si>
    <t>รพศ.</t>
  </si>
  <si>
    <t>รพช.</t>
  </si>
  <si>
    <t>รพท.</t>
  </si>
  <si>
    <t>กลุ่มระดับบริการ</t>
  </si>
  <si>
    <t>S</t>
  </si>
  <si>
    <t>F2</t>
  </si>
  <si>
    <t>F1</t>
  </si>
  <si>
    <t>M2</t>
  </si>
  <si>
    <t>F3</t>
  </si>
  <si>
    <t>A</t>
  </si>
  <si>
    <t>M1</t>
  </si>
  <si>
    <t>ทั้งหมด</t>
  </si>
  <si>
    <t>จำนวน(แห่ง)</t>
  </si>
  <si>
    <t>ผ่าน(แห่ง)</t>
  </si>
  <si>
    <t>ไม่ผ่าน(แห่ง)</t>
  </si>
  <si>
    <t>รวม(แห่ง)</t>
  </si>
  <si>
    <t>ผลรวม</t>
  </si>
  <si>
    <t>รพท.S B&lt;=400</t>
  </si>
  <si>
    <t>รพช.F2 P30,000-60,000</t>
  </si>
  <si>
    <t>รพช.F2 P&lt;=30,000</t>
  </si>
  <si>
    <t>รพช.F1 P50,000-100,000</t>
  </si>
  <si>
    <t>รพช.M2 B&gt;100</t>
  </si>
  <si>
    <t>รพช.F3 P&lt;=15,000</t>
  </si>
  <si>
    <t>รพท.S B&gt;400</t>
  </si>
  <si>
    <t>รพช.M2 B&lt;=100</t>
  </si>
  <si>
    <t>รพศ.A B&gt;700to1000</t>
  </si>
  <si>
    <t>รพท.M1 B&gt;200</t>
  </si>
  <si>
    <t>รพช.F3 P15,000-25,000</t>
  </si>
  <si>
    <t>รพศ.A B&gt;1000</t>
  </si>
  <si>
    <t>หนองบัว</t>
  </si>
  <si>
    <t>ห้วยเกิ้ง</t>
  </si>
  <si>
    <t>รพช.F3 P&gt;=25,000</t>
  </si>
  <si>
    <t>รพช.F2 P60,000-90,000</t>
  </si>
  <si>
    <r>
      <rPr>
        <sz val="11"/>
        <rFont val="TH Sarabun New"/>
        <family val="2"/>
      </rPr>
      <t>2           2</t>
    </r>
  </si>
  <si>
    <r>
      <rPr>
        <sz val="11"/>
        <rFont val="TH Sarabun New"/>
        <family val="2"/>
      </rPr>
      <t>3           3</t>
    </r>
  </si>
  <si>
    <r>
      <rPr>
        <sz val="11"/>
        <rFont val="TH Sarabun New"/>
        <family val="2"/>
      </rPr>
      <t>4           4</t>
    </r>
  </si>
  <si>
    <r>
      <rPr>
        <sz val="11"/>
        <rFont val="TH Sarabun New"/>
        <family val="2"/>
      </rPr>
      <t>5           5</t>
    </r>
  </si>
  <si>
    <r>
      <rPr>
        <sz val="11"/>
        <rFont val="TH Sarabun New"/>
        <family val="2"/>
      </rPr>
      <t>6           6</t>
    </r>
  </si>
  <si>
    <r>
      <rPr>
        <sz val="11"/>
        <rFont val="TH Sarabun New"/>
        <family val="2"/>
      </rPr>
      <t>7           7</t>
    </r>
  </si>
  <si>
    <r>
      <rPr>
        <sz val="11"/>
        <rFont val="TH Sarabun New"/>
        <family val="2"/>
      </rPr>
      <t>รพช.F3 P&lt;=15,000</t>
    </r>
  </si>
  <si>
    <r>
      <rPr>
        <sz val="11"/>
        <rFont val="TH Sarabun New"/>
        <family val="2"/>
      </rPr>
      <t>รพช.F3 P15,000-25,000</t>
    </r>
  </si>
  <si>
    <r>
      <rPr>
        <sz val="11"/>
        <rFont val="TH Sarabun New"/>
        <family val="2"/>
      </rPr>
      <t>รพช.F3 P&gt;=25,000</t>
    </r>
  </si>
  <si>
    <r>
      <rPr>
        <sz val="11"/>
        <rFont val="TH Sarabun New"/>
        <family val="2"/>
      </rPr>
      <t>รพช.F2 P&lt;=30,000</t>
    </r>
  </si>
  <si>
    <r>
      <rPr>
        <sz val="11"/>
        <rFont val="TH Sarabun New"/>
        <family val="2"/>
      </rPr>
      <t>รพช.F2 P30,000-60,000</t>
    </r>
  </si>
  <si>
    <r>
      <rPr>
        <sz val="11"/>
        <rFont val="TH Sarabun New"/>
        <family val="2"/>
      </rPr>
      <t>รพช.F2 P60,000-90,000</t>
    </r>
  </si>
  <si>
    <r>
      <rPr>
        <b/>
        <sz val="9"/>
        <rFont val="TH Sarabun New"/>
        <family val="2"/>
      </rPr>
      <t>ขอมูลบริการ ณ วันที่ 25 มกราคม  2567</t>
    </r>
  </si>
  <si>
    <r>
      <rPr>
        <b/>
        <sz val="11"/>
        <rFont val="TH Sarabun New"/>
        <family val="2"/>
      </rPr>
      <t>ตนทุนผูปว</t>
    </r>
  </si>
  <si>
    <r>
      <rPr>
        <b/>
        <sz val="11"/>
        <rFont val="TH Sarabun New"/>
        <family val="2"/>
      </rPr>
      <t>ยน</t>
    </r>
  </si>
  <si>
    <r>
      <rPr>
        <b/>
        <sz val="11"/>
        <rFont val="TH Sarabun New"/>
        <family val="2"/>
      </rPr>
      <t>อก</t>
    </r>
  </si>
  <si>
    <r>
      <rPr>
        <b/>
        <sz val="11"/>
        <rFont val="TH Sarabun New"/>
        <family val="2"/>
      </rPr>
      <t>ตนทุนผูปวยใน</t>
    </r>
  </si>
  <si>
    <r>
      <rPr>
        <b/>
        <sz val="11"/>
        <rFont val="TH Sarabun New"/>
        <family val="2"/>
      </rPr>
      <t>ลําดับ       ID</t>
    </r>
  </si>
  <si>
    <r>
      <rPr>
        <b/>
        <sz val="11"/>
        <rFont val="TH Sarabun New"/>
        <family val="2"/>
      </rPr>
      <t>กลุมระดับบริการ</t>
    </r>
  </si>
  <si>
    <r>
      <rPr>
        <b/>
        <sz val="11"/>
        <rFont val="TH Sarabun New"/>
        <family val="2"/>
      </rPr>
      <t>จํานวน รพ. ทั้งหมด</t>
    </r>
  </si>
  <si>
    <r>
      <rPr>
        <b/>
        <sz val="9"/>
        <rFont val="TH Sarabun New"/>
        <family val="2"/>
      </rPr>
      <t>จํานวน รพ. ในกลุม (แหง)</t>
    </r>
  </si>
  <si>
    <r>
      <rPr>
        <b/>
        <sz val="11"/>
        <rFont val="TH Sarabun New"/>
        <family val="2"/>
      </rPr>
      <t>Mean</t>
    </r>
  </si>
  <si>
    <r>
      <rPr>
        <b/>
        <sz val="11"/>
        <rFont val="TH Sarabun New"/>
        <family val="2"/>
      </rPr>
      <t>1SD</t>
    </r>
  </si>
  <si>
    <r>
      <rPr>
        <b/>
        <sz val="11"/>
        <rFont val="TH Sarabun New"/>
        <family val="2"/>
      </rPr>
      <t>Mean+1SD</t>
    </r>
  </si>
  <si>
    <r>
      <rPr>
        <sz val="11"/>
        <rFont val="TH Sarabun New"/>
        <family val="2"/>
      </rPr>
      <t>รพช.Is. any Pop</t>
    </r>
  </si>
  <si>
    <r>
      <rPr>
        <sz val="11"/>
        <rFont val="TH Sarabun New"/>
        <family val="2"/>
      </rPr>
      <t>-</t>
    </r>
  </si>
  <si>
    <r>
      <rPr>
        <sz val="11"/>
        <rFont val="TH Sarabun New"/>
        <family val="2"/>
      </rPr>
      <t>9           9</t>
    </r>
  </si>
  <si>
    <r>
      <rPr>
        <sz val="11"/>
        <rFont val="TH Sarabun New"/>
        <family val="2"/>
      </rPr>
      <t>รพช.F1 P&lt;=50,000</t>
    </r>
  </si>
  <si>
    <r>
      <rPr>
        <sz val="11"/>
        <rFont val="TH Sarabun New"/>
        <family val="2"/>
      </rPr>
      <t>10         10</t>
    </r>
  </si>
  <si>
    <r>
      <rPr>
        <sz val="11"/>
        <rFont val="TH Sarabun New"/>
        <family val="2"/>
      </rPr>
      <t>รพช.F1 P50,000-100,000</t>
    </r>
  </si>
  <si>
    <r>
      <rPr>
        <sz val="11"/>
        <rFont val="TH Sarabun New"/>
        <family val="2"/>
      </rPr>
      <t>12         12</t>
    </r>
  </si>
  <si>
    <r>
      <rPr>
        <sz val="11"/>
        <rFont val="TH Sarabun New"/>
        <family val="2"/>
      </rPr>
      <t>รพช.M2 B&lt;=100</t>
    </r>
  </si>
  <si>
    <r>
      <rPr>
        <sz val="11"/>
        <rFont val="TH Sarabun New"/>
        <family val="2"/>
      </rPr>
      <t>13         13</t>
    </r>
  </si>
  <si>
    <r>
      <rPr>
        <sz val="11"/>
        <rFont val="TH Sarabun New"/>
        <family val="2"/>
      </rPr>
      <t>รพช.M2 B&gt;100</t>
    </r>
  </si>
  <si>
    <r>
      <rPr>
        <sz val="11"/>
        <rFont val="TH Sarabun New"/>
        <family val="2"/>
      </rPr>
      <t>14         14</t>
    </r>
  </si>
  <si>
    <r>
      <rPr>
        <sz val="11"/>
        <rFont val="TH Sarabun New"/>
        <family val="2"/>
      </rPr>
      <t>รพท.M1 B&lt;=200</t>
    </r>
  </si>
  <si>
    <r>
      <rPr>
        <sz val="11"/>
        <rFont val="TH Sarabun New"/>
        <family val="2"/>
      </rPr>
      <t>15         15</t>
    </r>
  </si>
  <si>
    <r>
      <rPr>
        <sz val="11"/>
        <rFont val="TH Sarabun New"/>
        <family val="2"/>
      </rPr>
      <t>รพท.M1 B&gt;200</t>
    </r>
  </si>
  <si>
    <r>
      <rPr>
        <sz val="11"/>
        <rFont val="TH Sarabun New"/>
        <family val="2"/>
      </rPr>
      <t>16         16</t>
    </r>
  </si>
  <si>
    <r>
      <rPr>
        <sz val="11"/>
        <rFont val="TH Sarabun New"/>
        <family val="2"/>
      </rPr>
      <t>รพท.S B&lt;=400</t>
    </r>
  </si>
  <si>
    <r>
      <rPr>
        <sz val="11"/>
        <rFont val="TH Sarabun New"/>
        <family val="2"/>
      </rPr>
      <t>17         17</t>
    </r>
  </si>
  <si>
    <r>
      <rPr>
        <sz val="11"/>
        <rFont val="TH Sarabun New"/>
        <family val="2"/>
      </rPr>
      <t>รพท.S B&gt;400</t>
    </r>
  </si>
  <si>
    <r>
      <rPr>
        <sz val="11"/>
        <rFont val="TH Sarabun New"/>
        <family val="2"/>
      </rPr>
      <t>18         18</t>
    </r>
  </si>
  <si>
    <r>
      <rPr>
        <sz val="11"/>
        <rFont val="TH Sarabun New"/>
        <family val="2"/>
      </rPr>
      <t>รพศ.A B&lt;=700</t>
    </r>
  </si>
  <si>
    <r>
      <rPr>
        <sz val="11"/>
        <rFont val="TH Sarabun New"/>
        <family val="2"/>
      </rPr>
      <t>19         19</t>
    </r>
  </si>
  <si>
    <r>
      <rPr>
        <sz val="11"/>
        <rFont val="TH Sarabun New"/>
        <family val="2"/>
      </rPr>
      <t>รพศ.A B&gt;700to1000</t>
    </r>
  </si>
  <si>
    <r>
      <rPr>
        <sz val="11"/>
        <rFont val="TH Sarabun New"/>
        <family val="2"/>
      </rPr>
      <t>20         20</t>
    </r>
  </si>
  <si>
    <r>
      <rPr>
        <sz val="11"/>
        <rFont val="TH Sarabun New"/>
        <family val="2"/>
      </rPr>
      <t>รพศ.A B&gt;1000</t>
    </r>
  </si>
  <si>
    <r>
      <rPr>
        <b/>
        <sz val="11"/>
        <rFont val="TH Sarabun New"/>
        <family val="2"/>
      </rPr>
      <t>รวม</t>
    </r>
  </si>
  <si>
    <t>รพช.F1 P&lt;=50,000</t>
  </si>
  <si>
    <t>รพท.M1 B&lt;=200</t>
  </si>
  <si>
    <t>รพศ.A B&lt;=700</t>
  </si>
  <si>
    <t>-</t>
  </si>
  <si>
    <t>วานรนิวาส</t>
  </si>
  <si>
    <t>เอกสารแนบ 2.1</t>
  </si>
  <si>
    <t>ผลการวิเคราะห์วิกฤติทางการเงินระดับ 7 ระดับ  เขตสุขภาพที่ 8 เกณฑ์กระทรวงสาธารณสุข (NI)</t>
  </si>
  <si>
    <t>ID</t>
  </si>
  <si>
    <t>Ket</t>
  </si>
  <si>
    <t>Province</t>
  </si>
  <si>
    <t>OrgID</t>
  </si>
  <si>
    <t>Org</t>
  </si>
  <si>
    <t>ServBed</t>
  </si>
  <si>
    <t>CapacityGroup</t>
  </si>
  <si>
    <t>CR</t>
  </si>
  <si>
    <t>QR</t>
  </si>
  <si>
    <t>Cash</t>
  </si>
  <si>
    <t>NWC</t>
  </si>
  <si>
    <t>NI+Depleciation</t>
  </si>
  <si>
    <t>Liquid Index</t>
  </si>
  <si>
    <t>Status Index</t>
  </si>
  <si>
    <t>Survival Index</t>
  </si>
  <si>
    <t>Months</t>
  </si>
  <si>
    <t>Risk Scoring</t>
  </si>
  <si>
    <t>NI/เดือน</t>
  </si>
  <si>
    <t>NWC/NI เฉลี่ยต่อเดือน</t>
  </si>
  <si>
    <t>NWC/ค่าใช้จ่าย เฉลี่ยต่อเดือน</t>
  </si>
  <si>
    <t>NWC (บาท)/POP</t>
  </si>
  <si>
    <t>Service Plan</t>
  </si>
  <si>
    <t>Group ID MOPH</t>
  </si>
  <si>
    <t>ร่าง Group ID R8way</t>
  </si>
  <si>
    <t xml:space="preserve">เงินสดและรายการเทียบเท่าเงินสด </t>
  </si>
  <si>
    <t>เงินสดและรายการเทียบเท่าเงินสด (เงินบำรุง)</t>
  </si>
  <si>
    <t>หนี้สินหมุนเวียน</t>
  </si>
  <si>
    <t>เงินบำรุงคงเหลือ  (หักหนี้แล้ว)</t>
  </si>
  <si>
    <t>ลูกหนี้ค่ารักษาพยาบาล</t>
  </si>
  <si>
    <t>เจ้าหนี้การค้า บุคคลภายนอก</t>
  </si>
  <si>
    <t>เจ้าหนี้ หน่วยงานภาครัฐ</t>
  </si>
  <si>
    <t>เจ้าหนี้ ยา</t>
  </si>
  <si>
    <t>เจ้าหนี้ วัสดุการแพทย์ทั่วไป</t>
  </si>
  <si>
    <t>เจ้าหนี้ วัสดุวิทยาศาสตร์และการแพทย์</t>
  </si>
  <si>
    <t>เจ้าหนี้ วัสดุ/ครุภัณฑ์ ทุกประเภท</t>
  </si>
  <si>
    <t>เจ้าหนี้ งบลงทุน UC</t>
  </si>
  <si>
    <t>รวมเจ้าหนี้การค้า</t>
  </si>
  <si>
    <t>รวมเจ้าหนี้ค่าจ้างเหมา LAB, X-Ray</t>
  </si>
  <si>
    <t>เจ้าหนี้ค่ารักษาตามจ่าย</t>
  </si>
  <si>
    <t>(รวมเงินงบประมาณ)</t>
  </si>
  <si>
    <t>(ไม่รวมเงินงบประมาณ)</t>
  </si>
  <si>
    <t>&gt;1.5</t>
  </si>
  <si>
    <t>&gt;1.0</t>
  </si>
  <si>
    <t>&gt;0.8</t>
  </si>
  <si>
    <t>&gt;0</t>
  </si>
  <si>
    <t>[1]</t>
  </si>
  <si>
    <t>[2]</t>
  </si>
  <si>
    <t>[3]</t>
  </si>
  <si>
    <t>[4] = [2]-[3]</t>
  </si>
  <si>
    <t>[5]</t>
  </si>
  <si>
    <t>[6]</t>
  </si>
  <si>
    <t>[7]</t>
  </si>
  <si>
    <t>[8]</t>
  </si>
  <si>
    <t>[9]</t>
  </si>
  <si>
    <t>[10]</t>
  </si>
  <si>
    <t>[11]</t>
  </si>
  <si>
    <t>[12]</t>
  </si>
  <si>
    <t>[13]=[6]+[7]+[8]+[9]+[10]+[11]+[12]</t>
  </si>
  <si>
    <t>[14]</t>
  </si>
  <si>
    <t>[15]</t>
  </si>
  <si>
    <t>นครพนม,รพท.</t>
  </si>
  <si>
    <t>ปลาปาก,รพช.</t>
  </si>
  <si>
    <t>ท่าอุเทน,รพช.</t>
  </si>
  <si>
    <t>บ้านแพง,รพช.</t>
  </si>
  <si>
    <t>นาทม,รพช.</t>
  </si>
  <si>
    <t>เรณูนคร,รพช.</t>
  </si>
  <si>
    <t>นาแก,รพช.</t>
  </si>
  <si>
    <t>ศรีสงคราม,รพช.</t>
  </si>
  <si>
    <t>นาหว้า,รพช.</t>
  </si>
  <si>
    <t>โพนสวรรค์,รพช.</t>
  </si>
  <si>
    <t>สมเด็จพระยุพราชธาตุพนม,รพช.</t>
  </si>
  <si>
    <t>วังยาง,รพช.</t>
  </si>
  <si>
    <t>บึงกาฬ,รพท.</t>
  </si>
  <si>
    <t>พรเจริญ,รพช.</t>
  </si>
  <si>
    <t>โซ่พิสัย,รพช.</t>
  </si>
  <si>
    <t>เซกา,รพช.</t>
  </si>
  <si>
    <t>ปากคาด,รพช.</t>
  </si>
  <si>
    <t>บึงโขงหลง,รพช.</t>
  </si>
  <si>
    <t>ศรีวิไล,รพช.</t>
  </si>
  <si>
    <t>บุ่งคล้า,รพช.</t>
  </si>
  <si>
    <t>เลย,รพท.</t>
  </si>
  <si>
    <t>นาด้วง,รพช.</t>
  </si>
  <si>
    <t>เชียงคาน,รพช.</t>
  </si>
  <si>
    <t>ปากชม,รพช.</t>
  </si>
  <si>
    <t>นาแห้ว,รพช.</t>
  </si>
  <si>
    <t>ภูเรือ,รพช.</t>
  </si>
  <si>
    <t>ท่าลี่,รพช.</t>
  </si>
  <si>
    <t>วังสะพุง,รพช.</t>
  </si>
  <si>
    <t>ภูกระดึง,รพช.</t>
  </si>
  <si>
    <t>ภูหลวง,รพช.</t>
  </si>
  <si>
    <t>ผาขาว,รพช.</t>
  </si>
  <si>
    <t>สมเด็จพระยุพราชด่านซ้าย,รพช.</t>
  </si>
  <si>
    <t>เอราวัณ,รพช.</t>
  </si>
  <si>
    <t>หนองหิน,รพช.</t>
  </si>
  <si>
    <t>สกลนคร,รพศ.</t>
  </si>
  <si>
    <t>กุสุมาลย์,รพช.</t>
  </si>
  <si>
    <t>กุดบาก,รพช.</t>
  </si>
  <si>
    <t>พระอาจารย์ฝั้นอาจาโร,รพช.</t>
  </si>
  <si>
    <t>พังโคน,รพช.</t>
  </si>
  <si>
    <t>วาริชภูมิ,รพช.</t>
  </si>
  <si>
    <t>นิคมน้ำอูน,รพช.</t>
  </si>
  <si>
    <t>วานรนิวาส,รพท.</t>
  </si>
  <si>
    <t>คำตากล้า,รพช.</t>
  </si>
  <si>
    <t>บ้านม่วง,รพช.</t>
  </si>
  <si>
    <t>อากาศอำนวย,รพช.</t>
  </si>
  <si>
    <t>ส่องดาว,รพช.</t>
  </si>
  <si>
    <t>เต่างอย,รพช.</t>
  </si>
  <si>
    <t>โคกศรีสุพรรณ,รพช.</t>
  </si>
  <si>
    <t>เจริญศิลป์,รพช.</t>
  </si>
  <si>
    <t>โพนนาแก้ว,รพช.</t>
  </si>
  <si>
    <t>สมเด็จพระยุพราชสว่างแดนดิน,รพท.</t>
  </si>
  <si>
    <t>พระอาจารย์แบน  ธนากโร,รพช.</t>
  </si>
  <si>
    <t>หนองคาย,รพท.</t>
  </si>
  <si>
    <t>โพนพิสัย,รพช.</t>
  </si>
  <si>
    <t>ศรีเชียงใหม่,รพช.</t>
  </si>
  <si>
    <t>สังคม,รพช.</t>
  </si>
  <si>
    <t>สมเด็จพระยุพราชท่าบ่อ,รพท.</t>
  </si>
  <si>
    <t>สระใคร,รพช.</t>
  </si>
  <si>
    <t>โพธิ์ตาก,รพช.</t>
  </si>
  <si>
    <t>เฝ้าไร่,รพช.</t>
  </si>
  <si>
    <t>รัตนวาปี,รพช.</t>
  </si>
  <si>
    <t>หนองบัวลำภู,รพท.</t>
  </si>
  <si>
    <t>นากลาง,รพช.</t>
  </si>
  <si>
    <t>โนนสัง,รพช.</t>
  </si>
  <si>
    <t>ศรีบุญเรือง,รพช.</t>
  </si>
  <si>
    <t>สุวรรณคูหา,รพช.</t>
  </si>
  <si>
    <t>นาวัง เฉลิมพระเกียรติ 80 พรรษา,รพช.</t>
  </si>
  <si>
    <t>อุดรธานี,รพศ.</t>
  </si>
  <si>
    <t>กุดจับ,รพช.</t>
  </si>
  <si>
    <t>หนองวัวซอ,รพช.</t>
  </si>
  <si>
    <t>กุมภวาปี,รพท.</t>
  </si>
  <si>
    <t>ห้วยเกิ้ง,รพช.</t>
  </si>
  <si>
    <t>โนนสะอาด,รพช.</t>
  </si>
  <si>
    <t>หนองหาน,รพช.</t>
  </si>
  <si>
    <t>ทุ่งฝน,รพช.</t>
  </si>
  <si>
    <t>ไชยวาน,รพช.</t>
  </si>
  <si>
    <t>ศรีธาตุ,รพช.</t>
  </si>
  <si>
    <t>วังสามหมอ,รพช.</t>
  </si>
  <si>
    <t>บ้านผือ,รพช.</t>
  </si>
  <si>
    <t>น้ำโสม,รพช.</t>
  </si>
  <si>
    <t>เพ็ญ,รพช.</t>
  </si>
  <si>
    <t>สร้างคอม,รพช.</t>
  </si>
  <si>
    <t>หนองแสง,รพช.</t>
  </si>
  <si>
    <t>นายูง,รพช.</t>
  </si>
  <si>
    <t>พิบูลย์รักษ์,รพช.</t>
  </si>
  <si>
    <t>สมเด็จพระยุพราชบ้านดุง,รพช.</t>
  </si>
  <si>
    <t>กู่แก้ว,รพช.</t>
  </si>
  <si>
    <t>ประจักษ์ศิลปาคม,รพช.</t>
  </si>
  <si>
    <t/>
  </si>
  <si>
    <t>ผลการวิเคราะห์วิกฤติทางการเงินระดับ 7 ระดับ เขตสุขภาพที่ 8 เกณฑ์เขตสุขภาพที่ 8 (NI)</t>
  </si>
  <si>
    <t>StatusIndex</t>
  </si>
  <si>
    <t>Group ID R8way</t>
  </si>
  <si>
    <t>เอกสารแนบ 2.3</t>
  </si>
  <si>
    <t>ผลการวิเคราะห์วิกฤติทางการเงินระดับ 7  ระดับ เขตสุขภาพที่ 8 (EBITDA)</t>
  </si>
  <si>
    <t>EBITDA R8WAY</t>
  </si>
  <si>
    <t>EBITDA R8WAY/เดือน</t>
  </si>
  <si>
    <t>NWC/EBITDA R8WAY เฉลี่ยต่อเดือน</t>
  </si>
  <si>
    <t>สรุปผลการวิเคราะห์ความเสี่ยงด้านการเงินการคลัง Risk Score 7  (3 เกณฑ์การประเมิน) ดังนี้</t>
  </si>
  <si>
    <t>Risk Score ระดับ 0 - 7</t>
  </si>
  <si>
    <t>เกณฑ์กระทรวง  (NI)</t>
  </si>
  <si>
    <t>เกณฑ์เขต 8  (NI)</t>
  </si>
  <si>
    <t>เกณฑ์เขต 8  (EBITDA)</t>
  </si>
  <si>
    <t>จำนวน (แห่ง)</t>
  </si>
  <si>
    <t>ศรีเชียงใหม่</t>
  </si>
  <si>
    <t>เอกสารแนบ 2.2</t>
  </si>
  <si>
    <t xml:space="preserve">ตารางผลการวิเคราะห์วิกฤติทางการเงินระดับ7 (RiskScoring Plus) </t>
  </si>
  <si>
    <t xml:space="preserve">ข้อมูลวิเคราะห์วิกฤติทางการเงินระดับ7 (RiskScoring Plus) </t>
  </si>
  <si>
    <t>ผลการดำเนินงาน</t>
  </si>
  <si>
    <t>สรุปผลการประเมิน 7 PLUS</t>
  </si>
  <si>
    <t>ขนาดเตียง</t>
  </si>
  <si>
    <t>NI MOPH</t>
  </si>
  <si>
    <t>EBITDA MOPH</t>
  </si>
  <si>
    <t>เงินบำรุงคงเหลือ(หักหนี้แล้ว)</t>
  </si>
  <si>
    <t>A Payment Period</t>
  </si>
  <si>
    <t>A Collection Period-UC</t>
  </si>
  <si>
    <t>A Collection Period -CSMBS</t>
  </si>
  <si>
    <t>A Collection Period-SSS</t>
  </si>
  <si>
    <t>Inventory Management</t>
  </si>
  <si>
    <t>Operating Margin</t>
  </si>
  <si>
    <t>Return on Asset</t>
  </si>
  <si>
    <t>รวมคะแนน</t>
  </si>
  <si>
    <t>GradePlus</t>
  </si>
  <si>
    <t>RG +</t>
  </si>
  <si>
    <t>ผลการประเมิน</t>
  </si>
  <si>
    <t>ค่าเฉลี่ย ของ Operating Margin %</t>
  </si>
  <si>
    <t>ค่าเฉลี่ย ของ Return on Asset %</t>
  </si>
  <si>
    <t>ผลงาน</t>
  </si>
  <si>
    <t>ค่ากลาง</t>
  </si>
  <si>
    <t xml:space="preserve"> (IF Cash &gt;0.8 =90 วัน, IF Cash &lt;=0.8 = 180 วัน)</t>
  </si>
  <si>
    <t>60 วัน</t>
  </si>
  <si>
    <t>120 วัน</t>
  </si>
  <si>
    <t>รวม</t>
  </si>
  <si>
    <t>1</t>
  </si>
  <si>
    <t>0</t>
  </si>
  <si>
    <t>B-</t>
  </si>
  <si>
    <t>0 B-</t>
  </si>
  <si>
    <t>C</t>
  </si>
  <si>
    <t>1 C</t>
  </si>
  <si>
    <t>C-</t>
  </si>
  <si>
    <t>1 C-</t>
  </si>
  <si>
    <t>1 B-</t>
  </si>
  <si>
    <t>0 C</t>
  </si>
  <si>
    <t>2 C-</t>
  </si>
  <si>
    <t>B</t>
  </si>
  <si>
    <t>2 B</t>
  </si>
  <si>
    <t>A-</t>
  </si>
  <si>
    <t>1 A-</t>
  </si>
  <si>
    <t>0 B</t>
  </si>
  <si>
    <t>1 B</t>
  </si>
  <si>
    <t>2 C</t>
  </si>
  <si>
    <t>0 A</t>
  </si>
  <si>
    <t>0 A-</t>
  </si>
  <si>
    <t>2 B-</t>
  </si>
  <si>
    <t>D</t>
  </si>
  <si>
    <t>1 D</t>
  </si>
  <si>
    <t>2 A-</t>
  </si>
  <si>
    <t xml:space="preserve">สรุปผลการวิเคราะห์วิกฤตทางการเงินระดับ 7  (7 Plus Efficiency Score) </t>
  </si>
  <si>
    <t>ข้อมูล ณ กันยายน 2566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</si>
  <si>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</si>
  <si>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</si>
  <si>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</si>
  <si>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</si>
  <si>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</si>
  <si>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</si>
  <si>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Intervention</t>
  </si>
  <si>
    <t xml:space="preserve">% Efficiency </t>
  </si>
  <si>
    <t>Cash Ratio R8 (&lt;0.5)</t>
  </si>
  <si>
    <t>EBITDA R8</t>
  </si>
  <si>
    <t>กลุ่ม FEED เปรียบเทียบแนวโน้ม เดือน กันยายน 2566</t>
  </si>
  <si>
    <t>% Efficiency</t>
  </si>
  <si>
    <t xml:space="preserve"> นครพนม </t>
  </si>
  <si>
    <t xml:space="preserve"> ปลาปาก </t>
  </si>
  <si>
    <t xml:space="preserve"> ท่าอุเทน </t>
  </si>
  <si>
    <t xml:space="preserve"> บ้านแพง </t>
  </si>
  <si>
    <t xml:space="preserve"> นาทม </t>
  </si>
  <si>
    <t xml:space="preserve"> เรณูนคร </t>
  </si>
  <si>
    <t xml:space="preserve"> นาแก </t>
  </si>
  <si>
    <t xml:space="preserve"> ศรีสงคราม </t>
  </si>
  <si>
    <t xml:space="preserve"> นาหว้า </t>
  </si>
  <si>
    <t xml:space="preserve"> โพนสวรรค์ </t>
  </si>
  <si>
    <t xml:space="preserve">ธาตุพนม </t>
  </si>
  <si>
    <t>FIT + LOI</t>
  </si>
  <si>
    <t xml:space="preserve"> วังยาง </t>
  </si>
  <si>
    <t>FIT</t>
  </si>
  <si>
    <t>พรเจริญ</t>
  </si>
  <si>
    <t>โซ่พิสัย</t>
  </si>
  <si>
    <t>เซกา</t>
  </si>
  <si>
    <t>ปากคาด</t>
  </si>
  <si>
    <t>บึงโขงหลง</t>
  </si>
  <si>
    <t>ศรีวิไล</t>
  </si>
  <si>
    <t>บุ่งคล้า</t>
  </si>
  <si>
    <t>นาด้วง</t>
  </si>
  <si>
    <t>เชียงคาน</t>
  </si>
  <si>
    <t>ปากชม</t>
  </si>
  <si>
    <t>นาแห้ว</t>
  </si>
  <si>
    <t>ภูเรือ</t>
  </si>
  <si>
    <t>ท่าลี่</t>
  </si>
  <si>
    <t>วังสะพุง</t>
  </si>
  <si>
    <t>ภูกระดึง</t>
  </si>
  <si>
    <t>ภูหลวง</t>
  </si>
  <si>
    <t>ผาขาว</t>
  </si>
  <si>
    <t>เฝ้าระวัง</t>
  </si>
  <si>
    <t>ด่านซ้าย</t>
  </si>
  <si>
    <t>เอราวัณ</t>
  </si>
  <si>
    <t>หนองหิน</t>
  </si>
  <si>
    <t>กุสุมาลย์</t>
  </si>
  <si>
    <t>กุดบาก</t>
  </si>
  <si>
    <t xml:space="preserve">พระ อจ.ฝั้นฯ </t>
  </si>
  <si>
    <t>พังโคน</t>
  </si>
  <si>
    <t>วาริชภูมิ</t>
  </si>
  <si>
    <t>นิคมน้ำอูน</t>
  </si>
  <si>
    <t>คำตากล้า</t>
  </si>
  <si>
    <t>พระ อจ.มั่นฯ</t>
  </si>
  <si>
    <t>อากาศอำนวย</t>
  </si>
  <si>
    <t>ส่องดาว</t>
  </si>
  <si>
    <t>เต่างอย</t>
  </si>
  <si>
    <t>โคกศรีสุพรรณ</t>
  </si>
  <si>
    <t>เจริญศิลป์</t>
  </si>
  <si>
    <t>โพนนาแก้ว</t>
  </si>
  <si>
    <t xml:space="preserve">สว่างแดนดิน </t>
  </si>
  <si>
    <t xml:space="preserve">พระ อจ.แบนฯ </t>
  </si>
  <si>
    <t>โพนพิสัย</t>
  </si>
  <si>
    <t>สังคม</t>
  </si>
  <si>
    <t>ท่าบ่อ</t>
  </si>
  <si>
    <t>สระใคร</t>
  </si>
  <si>
    <t>โพธิ์ตาก</t>
  </si>
  <si>
    <t>เฝ้าไร่</t>
  </si>
  <si>
    <t>รัตนวาปี</t>
  </si>
  <si>
    <t>นากลาง</t>
  </si>
  <si>
    <t>โนนสัง</t>
  </si>
  <si>
    <t>ศรีบุญเรือง</t>
  </si>
  <si>
    <t>สุวรรณคูหา</t>
  </si>
  <si>
    <t>นาวังฯ</t>
  </si>
  <si>
    <t>กุดจับ</t>
  </si>
  <si>
    <t>หนองวัวซอ</t>
  </si>
  <si>
    <t>กุมภวาปี</t>
  </si>
  <si>
    <t>โนนสะอาด</t>
  </si>
  <si>
    <t>หนองหาน</t>
  </si>
  <si>
    <t>ทุ่งฝน</t>
  </si>
  <si>
    <t>ไชยวาน</t>
  </si>
  <si>
    <t>ศรีธาตุ</t>
  </si>
  <si>
    <t>วังสามหมอ</t>
  </si>
  <si>
    <t>บ้านผือ</t>
  </si>
  <si>
    <t>น้ำโสม</t>
  </si>
  <si>
    <t>เพ็ญ</t>
  </si>
  <si>
    <t>สร้างคอม</t>
  </si>
  <si>
    <t>หนองแสง</t>
  </si>
  <si>
    <t>นายูง</t>
  </si>
  <si>
    <t>พิบูลย์รักษ์</t>
  </si>
  <si>
    <t>บ้านดุง</t>
  </si>
  <si>
    <t>กู่แก้ว</t>
  </si>
  <si>
    <t>ประจักษ์ฯ</t>
  </si>
  <si>
    <t>ผ่านเกณฑ์</t>
  </si>
  <si>
    <t>-แนวโน้มปสภ.ดีขึ้น</t>
  </si>
  <si>
    <t>-แนวโน้มปสภ.ลดลง</t>
  </si>
  <si>
    <t>ไม่ผ่านเกณฑ์</t>
  </si>
  <si>
    <t>Group MOPH</t>
  </si>
  <si>
    <t>เอกสารแนบ 1.1</t>
  </si>
  <si>
    <t>เกณฑ์การตรวจสอบงบทดลองเบื้องต้น เฉพาะรพ.แม่ข่าย ไม่น้อยกว่าร้อยละ 100</t>
  </si>
  <si>
    <t>ข้อมูลจาก หน้าเวป https://hfo.moph.go.th/</t>
  </si>
  <si>
    <t>ชื่อหน่วยบริการ</t>
  </si>
  <si>
    <t>สมเด็จพระยุพราชธาตุพนม,รพร.</t>
  </si>
  <si>
    <t>สมเด็จพระยุพราชด่านซ้าย,รพร.</t>
  </si>
  <si>
    <t>สมเด็จพระยุพราชท่าบ่อ,รพร.</t>
  </si>
  <si>
    <t>หนองหาน,รพท.</t>
  </si>
  <si>
    <t>สมเด็จพระยุพราชบ้านดุง,รพร.</t>
  </si>
  <si>
    <t>เรื่องที่ 1</t>
  </si>
  <si>
    <t>เรื่องที่ 2</t>
  </si>
  <si>
    <t>เรื่องที่ 3</t>
  </si>
  <si>
    <t>เรื่องที่ 4</t>
  </si>
  <si>
    <t>เรื่องที่ 5</t>
  </si>
  <si>
    <t>เรื่องที่ 6</t>
  </si>
  <si>
    <t>เรื่องที่ 7</t>
  </si>
  <si>
    <t>เรื่องที่ 8</t>
  </si>
  <si>
    <t>เรื่องที่ 9</t>
  </si>
  <si>
    <t>เรื่องที่ 10</t>
  </si>
  <si>
    <t>คะแนนรวม</t>
  </si>
  <si>
    <t>เกรด</t>
  </si>
  <si>
    <t>ตรวจสอบเรื่องกระทบยอดบัญชี</t>
  </si>
  <si>
    <t>การตั้งค่าเผื่อหนี้สงสัยจะสูญ และค่าเผื่อหนี้สงสัยจะสูญกับหนี้สงสัยจะสูญ</t>
  </si>
  <si>
    <t>ความสัมพันธ์ของสินทรัพย์ถาวรกับค่าเสื่อมราคา</t>
  </si>
  <si>
    <t>จับคู่บัญชีค่าเสื่อมราคาสะสม และค่าเสื่อมราคา ระหว่างเดือน</t>
  </si>
  <si>
    <t>บัญชีพัก ต้องไม่มียอดคงค้าง (ตามเกณฑ์ประเมินด้านบัญชีของกรมบัญชีกลาง)</t>
  </si>
  <si>
    <t>จับคู่วัสดุ-เจ้าหนี้ระหว่างเดือน</t>
  </si>
  <si>
    <t>คะแนนเต็ม</t>
  </si>
  <si>
    <t>คะแนน</t>
  </si>
  <si>
    <t>วานรนิวาส,รพช.</t>
  </si>
  <si>
    <t>สมเด็จพระยุพราชท่าบ่อ,รพช.</t>
  </si>
  <si>
    <t>3 C</t>
  </si>
  <si>
    <t>EBITDA R8 ต่อเดือน (12 เดือน)</t>
  </si>
  <si>
    <t>จับคู่ความสัมพันธ์ลูกหนี้-รายได้ระหว่างเดือน</t>
  </si>
  <si>
    <t>ความครอบคลุมการตรวจอิเล็กทรอนิกส์กระทรวง (เพิ่ม ปี 64)</t>
  </si>
  <si>
    <t>ตรวจสอบดุลบัญชี (ค่าสุทธิต้องมีดุลบัญชีไม่ผิดด้าน)</t>
  </si>
  <si>
    <t>รวมทั้งเขต</t>
  </si>
  <si>
    <t>โรงพยาบาล</t>
  </si>
  <si>
    <t>Sum AdjRW</t>
  </si>
  <si>
    <t>รพ.นครพนม</t>
  </si>
  <si>
    <t>รพ.ปลาปาก</t>
  </si>
  <si>
    <t>รพ.ท่าอุเทน</t>
  </si>
  <si>
    <t>รพ.บ้านแพง</t>
  </si>
  <si>
    <t>รพ.นาทม</t>
  </si>
  <si>
    <t>รพ.เรณูนคร</t>
  </si>
  <si>
    <t>รพ.นาแก</t>
  </si>
  <si>
    <t>รพ.ศรีสงคราม</t>
  </si>
  <si>
    <t>รพ.นาหว้า</t>
  </si>
  <si>
    <t>รพ.โพนสวรรค์</t>
  </si>
  <si>
    <t>รพ.สมเด็จพระยุพราชธาตุพนม</t>
  </si>
  <si>
    <t>รพ.วังยาง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</si>
  <si>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</si>
  <si>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</si>
  <si>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</si>
  <si>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</si>
  <si>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</si>
  <si>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</si>
  <si>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</si>
  <si>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</si>
  <si>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</si>
  <si>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</si>
  <si>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</si>
  <si>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</si>
  <si>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</si>
  <si>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</si>
  <si>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</si>
  <si>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</si>
  <si>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</si>
  <si>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</si>
  <si>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</si>
  <si>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รพ.สมเด็จพระยุพราชด่านซ้าย</t>
  </si>
  <si>
    <t>รพ.เอราวัณ</t>
  </si>
  <si>
    <t>รพ.หนองหิน</t>
  </si>
  <si>
    <t>รพ.สกลนคร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</si>
  <si>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</si>
  <si>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</si>
  <si>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</si>
  <si>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</si>
  <si>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</si>
  <si>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</si>
  <si>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</si>
  <si>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รพ.คำตากล้า</t>
  </si>
  <si>
    <t>รพ.พระอาจารย์มั่น ภูริทัตโต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</si>
  <si>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</si>
  <si>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</si>
  <si>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</si>
  <si>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</si>
  <si>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</si>
  <si>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</si>
  <si>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รพ.สมเด็จพระยุพราชสว่างแดนดิน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</si>
  <si>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</si>
  <si>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</si>
  <si>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</si>
  <si>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</si>
  <si>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</si>
  <si>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รพ.สมเด็จพระยุพราชท่าบ่อ</t>
  </si>
  <si>
    <t>รพ.สระใคร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</si>
  <si>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</si>
  <si>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</si>
  <si>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</si>
  <si>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</si>
  <si>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</si>
  <si>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</si>
  <si>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</si>
  <si>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</si>
  <si>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รพ.นาวังเฉลิมพระเกียรติ ๘๐ พรรษา</t>
  </si>
  <si>
    <t>F</t>
  </si>
  <si>
    <t>รพ.อุดรธานี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</si>
  <si>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</si>
  <si>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</si>
  <si>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</si>
  <si>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</si>
  <si>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</si>
  <si>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</si>
  <si>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</si>
  <si>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</si>
  <si>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</si>
  <si>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</si>
  <si>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</si>
  <si>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</si>
  <si>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</si>
  <si>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</si>
  <si>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</si>
  <si>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</si>
  <si>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</si>
  <si>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รพ.สมเด็จพระยุพราชบ้านดุง</t>
  </si>
  <si>
    <t>รพ.กู่แก้ว</t>
  </si>
  <si>
    <t>รพ.ประจักษ์ศิลปาคม</t>
  </si>
  <si>
    <t>ผ่านเกณฑ์-แนวโน้มปสภ.ดีขึ้น</t>
  </si>
  <si>
    <t>ไม่ผ่านเกณฑ์-แนวโน้มปสภ.ดีขึ้น</t>
  </si>
  <si>
    <t>ผ่านเกณฑ์-แนวโน้มปสภ.ลดลง</t>
  </si>
  <si>
    <t>ไม่ผ่านเกณฑ์-แนวโน้มปสภ.ลดลง</t>
  </si>
  <si>
    <t>ชื่อจังหวัด</t>
  </si>
  <si>
    <t>หมายเหตุ ค่ากลาง 1. Operating Margin และ 2. Return on Asset  เทียบค่ากลางจาก ไตรมาสที่ 3/2567</t>
  </si>
  <si>
    <t>ค่ากลางกลุ่ม 7 Plus Efficiency Score ไตรมาสที่ 3/2567  ข้อมูลจาก กองเศรษฐกิจสุขภาพ</t>
  </si>
  <si>
    <t>ค่าเฉลี่ยของ Operating Margin % (Q3Y67)</t>
  </si>
  <si>
    <t>ค่าเฉลี่ยของ Return on Asset % (Q3Y67)</t>
  </si>
  <si>
    <t>6 B-</t>
  </si>
  <si>
    <t>6 B</t>
  </si>
  <si>
    <t>3 B</t>
  </si>
  <si>
    <t>4 C</t>
  </si>
  <si>
    <t>ระดับขีดความสามารถ</t>
  </si>
  <si>
    <t>จำนวนเตียงตามจริง</t>
  </si>
  <si>
    <t>pop</t>
  </si>
  <si>
    <t>ID MOPH</t>
  </si>
  <si>
    <t xml:space="preserve"> ต้นทุนบริการผู้ป่วยนอก</t>
  </si>
  <si>
    <t xml:space="preserve"> ต้นทุนบริการผู้ป่วยใน</t>
  </si>
  <si>
    <t>ผลการประเมินต้นทุนบริการ</t>
  </si>
  <si>
    <t xml:space="preserve"> ต้นทุนบริการผู้ป่วยนอก (บาท)</t>
  </si>
  <si>
    <t xml:space="preserve"> จำนวนครั้งผู้ป่วยนอก (ครั้ง) </t>
  </si>
  <si>
    <t xml:space="preserve"> ต้นทุนบริการผู้ป่วยนอกต่อครั้ง  </t>
  </si>
  <si>
    <t>Mean+1SD</t>
  </si>
  <si>
    <t xml:space="preserve"> ต้นทุนบริการผู้ป่วยใน (บาท) </t>
  </si>
  <si>
    <t xml:space="preserve"> ต้นทุนบริการผู้ป่วยในต่อ AdjRW </t>
  </si>
  <si>
    <t>OP</t>
  </si>
  <si>
    <t>IP</t>
  </si>
  <si>
    <t>OP&amp;IP</t>
  </si>
  <si>
    <t>08</t>
  </si>
  <si>
    <t xml:space="preserve"> ผลการดำเนินงานตามแผนการเงินการคลัง ( Planfin )  </t>
  </si>
  <si>
    <t>จังหวัดนครพนม</t>
  </si>
  <si>
    <t xml:space="preserve">   แผนประมาณ        การรายได้      ทั้งปี 2567</t>
  </si>
  <si>
    <t xml:space="preserve">ค่าที่ควรเป็นตามแผนรายได้ </t>
  </si>
  <si>
    <t xml:space="preserve"> ผลการดำเนินงาน          </t>
  </si>
  <si>
    <t xml:space="preserve">ส่วนต่าง (บาท) </t>
  </si>
  <si>
    <t>ร้อยละ เพิ่ม/ลด
จากแผน</t>
  </si>
  <si>
    <t>แผนประมาณ
การค่าใช้จ่าย
ทั้งปี 2567</t>
  </si>
  <si>
    <t xml:space="preserve">  ค่าที่ควรเป็นตาม
   แผนค่าใช้จ่าย          </t>
  </si>
  <si>
    <t xml:space="preserve">ผลการดำเนินงาน     </t>
  </si>
  <si>
    <t>ส่วนต่าง (บาท)</t>
  </si>
  <si>
    <t>[2]=[1]/12*4</t>
  </si>
  <si>
    <t>[4]=[3]-[2]</t>
  </si>
  <si>
    <t>[5]=[4]/[2]*100</t>
  </si>
  <si>
    <t>[7]=[1]/12*4</t>
  </si>
  <si>
    <t>[9]=[8]-[7]</t>
  </si>
  <si>
    <t>[10]=[9]/[7]*100</t>
  </si>
  <si>
    <t>รายได้</t>
  </si>
  <si>
    <t>คชจ.</t>
  </si>
  <si>
    <t>รายได้ หรือ คชจ.</t>
  </si>
  <si>
    <t>รพท.นครพนม</t>
  </si>
  <si>
    <t>รพช.ปลาปาก</t>
  </si>
  <si>
    <t>รพช.ท่าอุเทน</t>
  </si>
  <si>
    <t>รพช.บ้านแพง</t>
  </si>
  <si>
    <t>รพช.นาทม</t>
  </si>
  <si>
    <t>รพช.เรณูนคร</t>
  </si>
  <si>
    <t>รพช.นาแก</t>
  </si>
  <si>
    <t>รพช.ศรีสงคราม</t>
  </si>
  <si>
    <t>รพช.นาหว้า</t>
  </si>
  <si>
    <t>รพช.โพนสวรรค์</t>
  </si>
  <si>
    <t>รพร.ธาตุพนม</t>
  </si>
  <si>
    <t>รพช.วังยาง</t>
  </si>
  <si>
    <t>รวมจังหวัดนครพนม</t>
  </si>
  <si>
    <t xml:space="preserve">    สรุปหน่วยบริการในจังหวัดนครพนมที่ผ่านเกณฑ์  ( แห่ง )</t>
  </si>
  <si>
    <t>รพท.บึงกาฬ</t>
  </si>
  <si>
    <t>ไม่ผ่าน</t>
  </si>
  <si>
    <t>ผ่าน</t>
  </si>
  <si>
    <t>รพช.พรเจริญ</t>
  </si>
  <si>
    <t>รพช.โซ่พิสัย</t>
  </si>
  <si>
    <t>รพช.เซกา</t>
  </si>
  <si>
    <t>รพช.ปากคาด</t>
  </si>
  <si>
    <t>รพช.บึงโขงหลง</t>
  </si>
  <si>
    <t>รพช.ศรีวิไล</t>
  </si>
  <si>
    <t>รพช.บุ่งคล้า</t>
  </si>
  <si>
    <t>รวมจังหวัดบึงกาฬ</t>
  </si>
  <si>
    <t xml:space="preserve">    สรุปหน่วยบริการในจังหวัดบึงกาฬที่ผ่านเกณฑ์  ( แห่ง )</t>
  </si>
  <si>
    <t>รพท.เลย</t>
  </si>
  <si>
    <t>รพช.นาด้วง</t>
  </si>
  <si>
    <t>รพช.เชียงคาน</t>
  </si>
  <si>
    <t>รพช.ปากชม</t>
  </si>
  <si>
    <t>รพช.นาแห้ว</t>
  </si>
  <si>
    <t xml:space="preserve">รพช.ภูเรือ </t>
  </si>
  <si>
    <t>รพช.ท่าลี่</t>
  </si>
  <si>
    <t>รพช.วังสะพุง</t>
  </si>
  <si>
    <t>รพช.ภูกระดึง</t>
  </si>
  <si>
    <t>รพช.ภูหลวง</t>
  </si>
  <si>
    <t>รพช.ผาขาว</t>
  </si>
  <si>
    <t>รพช.ด่านซ้าย</t>
  </si>
  <si>
    <t>รพช.เอราวัณ</t>
  </si>
  <si>
    <t>รพช.หนองหิน</t>
  </si>
  <si>
    <t>รวมจังหวัดเลย</t>
  </si>
  <si>
    <t xml:space="preserve">    สรุปหน่วยบริการในจังหวัดเลยที่ผ่านเกณฑ์  ( แห่ง )</t>
  </si>
  <si>
    <t>รพศ.สกลนคร</t>
  </si>
  <si>
    <t>รพช.กุสุมาลย์</t>
  </si>
  <si>
    <t xml:space="preserve"> รพช.กุดบาก</t>
  </si>
  <si>
    <t>รพช.พระอาจารย์ฝั้นอาจาโร</t>
  </si>
  <si>
    <t>รพช.พังโคน</t>
  </si>
  <si>
    <t xml:space="preserve"> รพช.วาริชภูมิ</t>
  </si>
  <si>
    <t xml:space="preserve"> รพช.นิคมน้ำอูน</t>
  </si>
  <si>
    <t>รพช.วานรนิวาส</t>
  </si>
  <si>
    <t>รพช.คำตากล้า</t>
  </si>
  <si>
    <t>รพช.บ้านม่วง</t>
  </si>
  <si>
    <t>รพช.อากาศอำนวย</t>
  </si>
  <si>
    <t>รพช. ส่องดาว</t>
  </si>
  <si>
    <t>รพช.เต่างอย</t>
  </si>
  <si>
    <t xml:space="preserve"> รพช.โคกศรีสุพรรณ</t>
  </si>
  <si>
    <t xml:space="preserve"> รพช.เจริญศิลป์</t>
  </si>
  <si>
    <t>รพช. โพนนาแก้ว</t>
  </si>
  <si>
    <t>รพร.สว่างแดนดิน</t>
  </si>
  <si>
    <t xml:space="preserve"> รพช.พระอาจารย์แบน  ธนากโร</t>
  </si>
  <si>
    <t>รวมจังหวัดสกลนคร</t>
  </si>
  <si>
    <t xml:space="preserve">    สรุปหน่วยบริการในจังหวัดสกลนครที่ผ่านเกณฑ์  ( แห่ง )</t>
  </si>
  <si>
    <t>รพท. หนองคาย</t>
  </si>
  <si>
    <t>รพช. โพนพิสัย</t>
  </si>
  <si>
    <t>รพช. ศรีเชียงใหม่</t>
  </si>
  <si>
    <t>รพช. สังคม</t>
  </si>
  <si>
    <t>รพร.ท่าบ่อ</t>
  </si>
  <si>
    <t>รพช.สระใคร</t>
  </si>
  <si>
    <t>รพช. โพธิ์ตาก</t>
  </si>
  <si>
    <t>รพช. เฝ้าไร่</t>
  </si>
  <si>
    <t>รพช. รัตนวาปี</t>
  </si>
  <si>
    <t>รวมจังหวัดหนองคาย</t>
  </si>
  <si>
    <t xml:space="preserve">    สรุปหน่วยบริการในจังหวัดหนองคายที่ผ่านเกณฑ์  ( แห่ง )</t>
  </si>
  <si>
    <t xml:space="preserve">                                                                                                                                    สรุปร้อยละของหน่วยบริการในจังหวัดหนองคายที่ผ่านเกณฑ์  </t>
  </si>
  <si>
    <t>รพท. หนองบัวลำภู</t>
  </si>
  <si>
    <t>รพช.นากลาง</t>
  </si>
  <si>
    <t>รพช. โนนสัง</t>
  </si>
  <si>
    <t>รพช.ศรีบุญเรือง</t>
  </si>
  <si>
    <t>รพช.สุวรรณคูหา</t>
  </si>
  <si>
    <t xml:space="preserve">รพช.นาวัง เฉลิมพระเกียรติ </t>
  </si>
  <si>
    <t>รวมจังหวัดหนองบัวลำภู</t>
  </si>
  <si>
    <t xml:space="preserve">    สรุปหน่วยบริการในจังหวัดหนองบัวลำภูที่ผ่านเกณฑ์  ( แห่ง )</t>
  </si>
  <si>
    <t xml:space="preserve">                                                                                                                                       สรุปร้อยละของหน่วยบริการในจังหวัดหนองบัวลำภูที่ผ่านเกณฑ์  </t>
  </si>
  <si>
    <t>รพศ.อุดรธานี</t>
  </si>
  <si>
    <t>รพช.กุดจับ</t>
  </si>
  <si>
    <t>รพช.หนองวัวซอ</t>
  </si>
  <si>
    <t>รพช.กุมภวาปี</t>
  </si>
  <si>
    <t>รพช.ห้วยเกิ้ง</t>
  </si>
  <si>
    <t>รพช.โนนสะอาด</t>
  </si>
  <si>
    <t>รพช.หนองหาน</t>
  </si>
  <si>
    <t>รพช. ทุ่งฝน</t>
  </si>
  <si>
    <t>รพช.ไชยวาน</t>
  </si>
  <si>
    <t>รพช.ศรีธาตุ</t>
  </si>
  <si>
    <t>รพช.วังสามหมอ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</si>
  <si>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</si>
  <si>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</si>
  <si>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</si>
  <si>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</si>
  <si>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</si>
  <si>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</si>
  <si>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รพช.พิบูลย์รักษ์</t>
  </si>
  <si>
    <t>รพร.บ้านดุง</t>
  </si>
  <si>
    <t>รพช.กู่แก้ว</t>
  </si>
  <si>
    <t>รพช.ประจักษ์ศิลปาคม</t>
  </si>
  <si>
    <t>รวมจังหวัดอุดร</t>
  </si>
  <si>
    <t xml:space="preserve">    สรุปหน่วยบริการในจังหวัดอุดรธานีที่ผ่านเกณฑ์  ( แห่ง )</t>
  </si>
  <si>
    <t xml:space="preserve">                                                                                                                                           สรุปร้อยละของหน่วยบริการในจังหวัดอุดรธานีที่ผ่านเกณฑ์  </t>
  </si>
  <si>
    <t>เดือน สิงหาคม 2567</t>
  </si>
  <si>
    <t>ธาตุพนม, ภูกระดึง, สร้างคอม</t>
  </si>
  <si>
    <t>หนองหิน, นาวัง, ทุ่งฝน, กู่แก้ว</t>
  </si>
  <si>
    <t>เรณูนคร, วังยาง, ศรีบุญเรือง, สุวรรณคูหา, กุดจับ, บ้านผือ, บ้านดุง</t>
  </si>
  <si>
    <t>ธาตุพนม, ภูกระดึง, โพนพิสัย, ไชยวาน</t>
  </si>
  <si>
    <t>ศรีบุญเรือง, กุดจับ, หนองวัวซอ, ไชยวาน, บ้านดุง</t>
  </si>
  <si>
    <t>บุ่งคล้า, วังสะพุง</t>
  </si>
  <si>
    <t>เรณูนคร, วังยาง, บุ่งคล้า, วังสะพุง, ศรีเชียงใหม่, ศรีบุญเรือง, สุวรรณคูหา, กุดจับ, หนองวัวซอ, โนนสะอาด, บ้านผือ, สร้างคอม, บ้านดุง</t>
  </si>
  <si>
    <t>เรณูนคร, ธาตุพนม, บุ่งคล้า, วังสะพุง, ศรีเชียงใหม่, สุวรรณคูหา, บ้านผือ, สร้างคอม</t>
  </si>
  <si>
    <t>ข้อมูล ณ วันที่ 11 กันยายน 2567</t>
  </si>
  <si>
    <t>รายงานสรุปผลการตรวจสอบงบทดลองจากระบบอิเล็กทรอนิกส์ สป.สธ. เดือน สิงหาคม 2567</t>
  </si>
  <si>
    <t>รายงานผลคะแนนการตรวจสอบงบทดลอง Electronic หน่วยบริการ เขตสุขภาพที่ 8 เดือน สิงหาคม 2567</t>
  </si>
  <si>
    <t>5 B-</t>
  </si>
  <si>
    <t>7 B-</t>
  </si>
  <si>
    <t>3 A</t>
  </si>
  <si>
    <t>1 F</t>
  </si>
  <si>
    <t>7 C-</t>
  </si>
  <si>
    <t>5 C-</t>
  </si>
  <si>
    <t>3 C-</t>
  </si>
  <si>
    <t>4 C-</t>
  </si>
  <si>
    <t>3 A-</t>
  </si>
  <si>
    <t>4 F</t>
  </si>
  <si>
    <t>6 C</t>
  </si>
  <si>
    <t>4 B</t>
  </si>
  <si>
    <t>3 D</t>
  </si>
  <si>
    <t>3 B-</t>
  </si>
  <si>
    <t>5 B</t>
  </si>
  <si>
    <t>เดือนสิงหาคม  ปีงบประมาณ 2567</t>
  </si>
  <si>
    <t xml:space="preserve">แผนรายได้ (ไม่รวมรายได้ UC &amp; รายได้งบลงทุน &amp; รายได้อื่น(ระบบบัญชีบันทึกอัตโนมัติ) </t>
  </si>
  <si>
    <t xml:space="preserve"> และแผนค่าใช้จ่าย (ไม่รวมค่าเสื่อมราคาค่าตัดจำหน่าย &amp; ค่าใช้จ่ายอื่น(ระบบบัญชีบันทึกอัตโนมัติ )</t>
  </si>
  <si>
    <t xml:space="preserve">ข้อมูลวันที่ 31 สิงหาคม 2567 โหลดข้อมูล ณ วันที่ 11 กันยายน 2567 </t>
  </si>
  <si>
    <t xml:space="preserve">  แผนที่ 1 แผนประมาณการรายได้ และค่าใช้จ่าย</t>
  </si>
  <si>
    <t xml:space="preserve">จังหวัด </t>
  </si>
  <si>
    <t>แผนรายได้ (ไม่รวมรายได้ UC &amp; รายได้งบลงทุน &amp; รายได้อื่น(ระบบบัญชีบันทึกอัตโนมัติ)</t>
  </si>
  <si>
    <t>แผนค่าใช้จ่าย (ไม่รวมค่าเสื่อมราคา &amp; ค่าตัดจำหน่าย &amp; ค่าใช้จ่ายอื่น(ระบบบัญชีบันทึกอัตโนมัติ)</t>
  </si>
  <si>
    <t xml:space="preserve">  ผลการประเมินผลต่างของแผนและผลการดำเนินงาน</t>
  </si>
  <si>
    <t xml:space="preserve">สรุปร้อยละของหน่วยบริการที่ผ่านเกณฑ์ </t>
  </si>
  <si>
    <t xml:space="preserve">   แผนประมาณการรายได้ทั้งปี 2567</t>
  </si>
  <si>
    <t>ร้อยละ เพิ่ม/ลด จากแผน</t>
  </si>
  <si>
    <t>แผนประมาณการ      ค่าใช้จ่าย      ทั้งปี 2567</t>
  </si>
  <si>
    <t xml:space="preserve">  ค่าที่ควรเป็นตาม   แผนค่าใช้จ่าย          </t>
  </si>
  <si>
    <t>ร้อยละ เพิ่ม/ลด   จากแผน</t>
  </si>
  <si>
    <t>[7]=[6]/12*4</t>
  </si>
  <si>
    <t>1. จังหวัดนครพนม</t>
  </si>
  <si>
    <t>2. จังหวัดบึงกาฬ</t>
  </si>
  <si>
    <t>3. จังหวัดเลย</t>
  </si>
  <si>
    <t>4. จังหวัดสกลนคร</t>
  </si>
  <si>
    <t>5. จังหวัดหนองคาย</t>
  </si>
  <si>
    <t>6. จังหวัดหนองบัวลำภู</t>
  </si>
  <si>
    <t>7. จังหวัดอุดรธานี</t>
  </si>
  <si>
    <t>รวมทั้งสิ้น</t>
  </si>
  <si>
    <t xml:space="preserve">                                                                                                                                     สรุปร้อยละของหน่วยบริการในจังหวัดนครพนมที่ผ่านเกณฑ์  </t>
  </si>
  <si>
    <t xml:space="preserve">แผนรายได้ (ไม่รวมรายได้ UC &amp; รายได้งบลงทุน &amp; รายได้อื่น (ระบบบัญชีบันทึกอัตโนมัติ) </t>
  </si>
  <si>
    <t xml:space="preserve">แผนที่ 1 แผนประมาณการรายได้ และค่าใช้จ่าย </t>
  </si>
  <si>
    <t xml:space="preserve">     ผลการประเมินผลต่างของแผนและผลการดำเนินงาน</t>
  </si>
  <si>
    <t xml:space="preserve">                                                                                                                               สรุปร้อยละของหน่วยบริการในจังหวัดบึงกาฬที่ผ่านเกณฑ์  </t>
  </si>
  <si>
    <t>จังหวัดบึงกาฬ</t>
  </si>
  <si>
    <t xml:space="preserve">                                                                                                                                                      สรุปร้อยละของหน่วยบริการในจังหวัดเลยที่ผ่านเกณฑ์  </t>
  </si>
  <si>
    <t>จังหวัดเลย</t>
  </si>
  <si>
    <t>จังหวัดสกลนคร</t>
  </si>
  <si>
    <t xml:space="preserve">                                                                                                                              สรุปร้อยละของหน่วยบริการในจังหวัดสกลนครที่ผ่านเกณฑ์  </t>
  </si>
  <si>
    <t>จังหวัดหนองคาย</t>
  </si>
  <si>
    <t>จังหวัดหนองบัวลำภู</t>
  </si>
  <si>
    <t>จังหวัดอุดรธานี</t>
  </si>
  <si>
    <t>ตาราง FEED เปรียบเทียบข้อมูลเดือน กันยายน 2566 และ สิงหาคม 2567</t>
  </si>
  <si>
    <t>ข้อมูล ณ สิงหาคม 2567</t>
  </si>
  <si>
    <t>EBITDA R8 ต่อเดือน (11 เดือน)</t>
  </si>
  <si>
    <r>
      <t xml:space="preserve">ผลการคำนวนต้นทุนผุ้ป่วยนอกต่อครั้ง และ ต้นทุนผุ้ป่วยใน ต่อ AdjRW ยอดสะสม </t>
    </r>
    <r>
      <rPr>
        <b/>
        <sz val="14"/>
        <color rgb="FFFF0000"/>
        <rFont val="TH SarabunPSK"/>
        <family val="2"/>
      </rPr>
      <t>ตั้งแต่เดือนตุลาคม2566 - สิงหาคม 2567  ข้อมูล ณ 15 กันยายน 67</t>
    </r>
  </si>
  <si>
    <t>สรุปผลการประเมินร้อยละของหน่วยบริการที่มีผลต่างแผนประมาณการ และผลการดำเนินงาน</t>
  </si>
  <si>
    <t xml:space="preserve">ของแผนรายได้ (ไม่รวมรายได้ UC &amp; รายได้งบลงทุน &amp; รายได้อื่น(ระบบบัญชีบันทึกอัตโนมัติ)  หรือ </t>
  </si>
  <si>
    <t xml:space="preserve"> แผนค่าใช้จ่าย (ไม่รวมค่าเสื่อมราคาและค่าตัดจำหน่าย &amp; ค่าใช้จ่ายอื่น(ระบบบัญชีบันทึกอัตโนมัติ) </t>
  </si>
  <si>
    <t xml:space="preserve"> ไม่เกินร้อยละ +/-5  ข้อมูลวันที่ 31 สิงหาคม 2567</t>
  </si>
  <si>
    <t xml:space="preserve">โหลดข้อมูล ณ วันที่ 11 กันยายน 2567 </t>
  </si>
  <si>
    <t xml:space="preserve">ลำดับที่ </t>
  </si>
  <si>
    <t xml:space="preserve">ผลการประเมิน </t>
  </si>
  <si>
    <t xml:space="preserve">หมายเหตุ รพ.ไม่ผ่านเกณฑ์ </t>
  </si>
  <si>
    <t>(แห่ง)</t>
  </si>
  <si>
    <t xml:space="preserve">ผ่าน </t>
  </si>
  <si>
    <t xml:space="preserve">ร้อยละ </t>
  </si>
  <si>
    <t xml:space="preserve">ไม่ผ่าน </t>
  </si>
  <si>
    <t>ท่าอุเทน, เรณูนคร, นาแก, นาหว้า, โพนสวรรค์</t>
  </si>
  <si>
    <t>นาด้วง, นาแห้ว, ท่าลี่, ภูกระดึง, เอราวัณ</t>
  </si>
  <si>
    <t>นาวัง</t>
  </si>
  <si>
    <t xml:space="preserve">อุดรธานี </t>
  </si>
  <si>
    <t>บ้านผือ, น้ำโสม</t>
  </si>
  <si>
    <t xml:space="preserve">ผลรวม </t>
  </si>
  <si>
    <t xml:space="preserve">ผลการประเมินต้นทุนหน่วยบริการแบบ Quick Method </t>
  </si>
  <si>
    <t>รพ. มีผลงานบริการต้นทุนผู้ป่วยนอก และต้นทุนผู้ป่วยใน ไม่เกินค่ากลางของหน่วยบริการในกลุ่มระดับเดียวกัน</t>
  </si>
  <si>
    <t>เป้าหมาย: ไม่น้อยกว่าร้อยละ 85</t>
  </si>
  <si>
    <t>เดือนกรกฎาคม ข้อมูล ณ 15 กันยายน 2567</t>
  </si>
  <si>
    <t>หน่วยบริการที่ไม่ผ่าน</t>
  </si>
  <si>
    <t>ผ่าน (แห่ง)</t>
  </si>
  <si>
    <t>ไม่สมบูรณ์(แห่ง)</t>
  </si>
  <si>
    <t>ปลาปาก, ท่าอุเทน</t>
  </si>
  <si>
    <t>บึงกาฬ, บุ่งคล้า</t>
  </si>
  <si>
    <t xml:space="preserve">นาแห้ว </t>
  </si>
  <si>
    <t>โนนสัง, สุวรรณคูหา, นาวัง</t>
  </si>
  <si>
    <t xml:space="preserve">หมายเหตุ ค่ากลางกลุ่ม เทียบค่ากลางจาก ไตรมาสที่ 3/2567 </t>
  </si>
  <si>
    <t>0.25</t>
  </si>
  <si>
    <t>บึงกาฬ,รพท_</t>
  </si>
  <si>
    <t>พรเจริญ,รพช_</t>
  </si>
  <si>
    <t>โซ่พิสัย,รพช_</t>
  </si>
  <si>
    <t>เซกา,รพช_</t>
  </si>
  <si>
    <t>ปากคาด,รพช_</t>
  </si>
  <si>
    <t>บึงโขงหลง,รพช_</t>
  </si>
  <si>
    <t>ศรีวิไล,รพช_</t>
  </si>
  <si>
    <t>บุ่งคล้า,รพช_</t>
  </si>
  <si>
    <t>รหัส ร.พ.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</si>
  <si>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</si>
  <si>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</si>
  <si>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</si>
  <si>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</si>
  <si>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</si>
  <si>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อัตราครองเตียง</t>
  </si>
  <si>
    <t>SumAdjRW</t>
  </si>
  <si>
    <t>CMI</t>
  </si>
  <si>
    <t>MinAdjRW</t>
  </si>
  <si>
    <t>MaxAdjRW</t>
  </si>
  <si>
    <t>เกณฑ์</t>
  </si>
  <si>
    <t xml:space="preserve">การส่งข้อมูลผลงานบริการ เข้าระบบ CMI@MOPH ข้อมูล ณ วันที่ 23 กันยายน 2567 </t>
  </si>
  <si>
    <t>รพ.บ้านม่วง</t>
  </si>
  <si>
    <t>รพ.พระอาจารย์แบน ธนากโร</t>
  </si>
  <si>
    <t>ค่ากลางกลุ่ม SumAdjRw Q3Y67</t>
  </si>
  <si>
    <t>ประมาณการ ค่ากลางกลุ่ม SumAdjRw ณ ส.ค.67</t>
  </si>
  <si>
    <t>เปรียบเทียบผลการดำเนินงาน SumAdjRw กับ ประมาณการค่ากลางกลุ่ม ณ ส.ค.67</t>
  </si>
  <si>
    <t>รหัสหน่วยบริการ</t>
  </si>
  <si>
    <t>ชื่อผน่วยบริการ</t>
  </si>
  <si>
    <t>ส่งทั้งหมด</t>
  </si>
  <si>
    <t>ผ่านร้อยละ</t>
  </si>
  <si>
    <t>ไม่ผ่านร้อยละ</t>
  </si>
  <si>
    <t>C ยังไม่แก้ไข</t>
  </si>
  <si>
    <t xml:space="preserve">ลำดับ </t>
  </si>
  <si>
    <t>ประมวลผลจากหน้าเวป https://mishos.nhso.go.th/mis_hos/#/eclaimdata/uc</t>
  </si>
  <si>
    <t>ข้อมูล ณ วันที่ 24 กันยายน 2567</t>
  </si>
  <si>
    <t>รายงานการส่งข้อมูล Eclaim สิทธิ UC จากหน้าเวป สปสช.</t>
  </si>
  <si>
    <t>รพร.ด่านซ้าย</t>
  </si>
  <si>
    <t>รพ.พระอาจารย์วัน อุตฺตโม</t>
  </si>
  <si>
    <t>รพ.นาวัง เฉลิมพระเกียรติ 80 พรรษา</t>
  </si>
  <si>
    <t>รายงานสรุปยอดเงินงบประมาณสุทธิรายกองทุน จำแนกตามหน่วยบริการ</t>
  </si>
  <si>
    <t xml:space="preserve">เขตพื้นที่  เขต 8 อุดรธานี </t>
  </si>
  <si>
    <t>รหัสหน่วยบริการ  ทั้งหมด หน่วยบริการ  ทั้งหมด   สังกัด  ทั้งหมด</t>
  </si>
  <si>
    <t>วันที่ทำรายการตั้งแต่  01 ตุลาคม 2566 ถึง 24 กันยายน 2567</t>
  </si>
  <si>
    <t>ข้อมูล ณ วันที่ 23 กันยายน 2567</t>
  </si>
  <si>
    <t>สังกัด</t>
  </si>
  <si>
    <t>กองทุนค่าบริการทางการแพทย์</t>
  </si>
  <si>
    <t>กองทุนสร้างเสริม&lt;br&gt;สุขภาพและป้องกัน&lt;br&gt;โรค</t>
  </si>
  <si>
    <t>กองทุนเอดส์</t>
  </si>
  <si>
    <t>กองทุนไตวายเรื้อรัง</t>
  </si>
  <si>
    <t>บริการควบคุม &lt;br&gt;ป้องกัน และรักษา&lt;br&gt;โรคเรื้อรัง</t>
  </si>
  <si>
    <t>งบค่าใช้จ่ายสำหรับ&lt;br&gt;หน่วยบริการในพื้นที่&lt;br&gt;กันดาร เสี่ยงภัย &lt;br&gt;และจังหวัดชายแดน&lt;br&gt;ภาคใต้</t>
  </si>
  <si>
    <t>ค่าบริการสาธารณสุข&lt;br&gt;เพิ่มเติมสำหรับ&lt;br&gt;บริการระดับปฐมภูมิ</t>
  </si>
  <si>
    <t>เงินช่วยเหลือ&lt;br&gt;เบื้องต้นผู้รับบริการ&lt;br&gt;และผู้ให้บริการ</t>
  </si>
  <si>
    <t>ค่าบริกาสาธารณสุขร่วมกับองค์กรปกครองส่วนท้องถิ่น</t>
  </si>
  <si>
    <t>สวัสดิการรักษา&lt;br&gt;พยาบาลของพนักงาน&lt;br&gt;ส่วนท้องถิ่น</t>
  </si>
  <si>
    <t>ค่ารักษาพยาบาลผู้&lt;br&gt;ประกันตนที่เป็นคน&lt;br&gt;พิการ สิทธิประกัน&lt;br&gt;สังคม</t>
  </si>
  <si>
    <t>พระราชกำหนดกู้เงิน&lt;br&gt;ฯ</t>
  </si>
  <si>
    <t>งบอื่นๆ</t>
  </si>
  <si>
    <t>ไม่สามารถระบุรหัส&lt;br&gt;กองทุน</t>
  </si>
  <si>
    <t>กองทุนผู้ป่วยนอก</t>
  </si>
  <si>
    <t>กองทุนผู้ป่วยใน</t>
  </si>
  <si>
    <t>กองทุน Central &lt;br&gt;Reimburse</t>
  </si>
  <si>
    <t>งบค่าบริการทางการ&lt;br&gt;แพทย์ที่เบิกจ่ายใน&lt;br&gt;ลักษณะงบลงทุน</t>
  </si>
  <si>
    <t>บริการฟื้นฟู&lt;br&gt;สมรรถภาพด้านการ&lt;br&gt;แพทย์</t>
  </si>
  <si>
    <t>งบแพทย์แผนไทย</t>
  </si>
  <si>
    <t>ค่าบริการสาธารณสุข&lt;br&gt;สำหรับผู้มีภาวะพึ่งพิง&lt;br&gt;ในชุมชน</t>
  </si>
  <si>
    <t>ค่าบริกาสาธารณสุข&lt;br&gt;ร่วมกับองค์กร&lt;br&gt;ปกครองส่วนท้องถิ่น</t>
  </si>
  <si>
    <t>เงินจ่ายจากรายการ&lt;br&gt;รายได้สูง(ต่ำ)กว่า&lt;br&gt;ค่าใช้จ่ายสะสม(ตาม&lt;br&gt;ระเบียบ)</t>
  </si>
  <si>
    <t>รายการรายได้สูง(&lt;br&gt;ต่ำ)กว่าค่าใช้จ่าย&lt;br&gt;สะสมตามมติบอร์ด</t>
  </si>
  <si>
    <t>งบประมาณสุทธิ</t>
  </si>
  <si>
    <t>โรงพยาบาลทั่วไปหนองบัวลำภู</t>
  </si>
  <si>
    <t>รัฐในสธ.(สังกัด สป.)</t>
  </si>
  <si>
    <t>โรงพยาบาลชุมชนนากลาง</t>
  </si>
  <si>
    <t>โรงพยาบาลชุมชนโนนสัง</t>
  </si>
  <si>
    <t>โรงพยาบาลชุมชนศรีบุญเรือง</t>
  </si>
  <si>
    <t>โรงพยาบาลชุมชนสุวรรณคูหา</t>
  </si>
  <si>
    <t>โรงพยาบาลนาวัง เฉลิมพระเกียรติ 80 พรรษา</t>
  </si>
  <si>
    <t>โรงพยาบาลบึงกาฬ</t>
  </si>
  <si>
    <t>โรงพยาบาลชุมชนพรเจริญ</t>
  </si>
  <si>
    <t>โรงพยาบาลชุมชนโซ่พิสัย</t>
  </si>
  <si>
    <t>โรงพยาบาลชุมชนเซกา</t>
  </si>
  <si>
    <t>โรงพยาบาลชุมชนปากคาด</t>
  </si>
  <si>
    <t>โรงพยาบาลชุมชนบึงโขงหลง</t>
  </si>
  <si>
    <t>โรงพยาบาลชุมชนศรีวิไล</t>
  </si>
  <si>
    <t>โรงพยาบาลชุมชนบุ่งคล้า</t>
  </si>
  <si>
    <t>โรงพยาบาลทั่วไปนครพนม</t>
  </si>
  <si>
    <t>โรงพยาบาลชุมชนปลาปาก</t>
  </si>
  <si>
    <t>โรงพยาบาลชุมชนท่าอุเทน</t>
  </si>
  <si>
    <t>โรงพยาบาลชุมชนบ้านแพง</t>
  </si>
  <si>
    <t>โรงพยาบาลชุมชนนาทม</t>
  </si>
  <si>
    <t>โรงพยาบาลชุมชนเรณูนคร</t>
  </si>
  <si>
    <t>โรงพยาบาลชุมชนนาแก</t>
  </si>
  <si>
    <t>โรงพยาบาลชุมชนศรีสงคราม</t>
  </si>
  <si>
    <t>โรงพยาบาลชุมชนนาหว้า</t>
  </si>
  <si>
    <t>โรงพยาบาลชุมชนโพนสวรรค์</t>
  </si>
  <si>
    <t>โรงพยาบาลชุมชนวังยาง</t>
  </si>
  <si>
    <t>โรงพยาบาลทั่วไปเลย</t>
  </si>
  <si>
    <t>โรงพยาบาลชุมชนนาด้วง</t>
  </si>
  <si>
    <t>โรงพยาบาลชุมชนเชียงคาน</t>
  </si>
  <si>
    <t>โรงพยาบาลชุมชนปากชม</t>
  </si>
  <si>
    <t>โรงพยาบาลชุมชนนาแห้ว</t>
  </si>
  <si>
    <t>โรงพยาบาลชุมชนภูเรือ</t>
  </si>
  <si>
    <t>โรงพยาบาลชุมชนท่าลี่</t>
  </si>
  <si>
    <t>โรงพยาบาลชุมชนวังสะพุง</t>
  </si>
  <si>
    <t>โรงพยาบาลภูกระดึง</t>
  </si>
  <si>
    <t>โรงพยาบาลชุมชนภูหลวง</t>
  </si>
  <si>
    <t>โรงพยาบาลชุมชนผาขาว</t>
  </si>
  <si>
    <t>โรงพยาบาลสมเด็จพระยุพราชด่านซ้าย</t>
  </si>
  <si>
    <t>โรงพยาบาลชุมชนเอราวัณ</t>
  </si>
  <si>
    <t>โรงพยาบาลหนองหิน</t>
  </si>
  <si>
    <t>โรงพยาบาลสกลนคร</t>
  </si>
  <si>
    <t>โรงพยาบาลชุมชนกุสุมาลย์</t>
  </si>
  <si>
    <t>โรงพยาบาลชุมชนกุดบาก</t>
  </si>
  <si>
    <t>โรงพยาบาลชุมชนพระอาจารย์ฝั้นอาจาโร</t>
  </si>
  <si>
    <t>โรงพยาบาลชุมชนพังโคน</t>
  </si>
  <si>
    <t>โรงพยาบาลชุมชนวาริชภูมิ</t>
  </si>
  <si>
    <t>โรงพยาบาลชุมชนนิคมน้ำอูน</t>
  </si>
  <si>
    <t>โรงพยาบาลทั่วไปวานรนิวาส</t>
  </si>
  <si>
    <t>โรงพยาบาลชุมชนคำตากล้า</t>
  </si>
  <si>
    <t>โรงพยาบาลชุมชนพระอาจารย์มั่น ภูริทัตโต</t>
  </si>
  <si>
    <t>โรงพยาบาลชุมชนอากาศอำนวย</t>
  </si>
  <si>
    <t>โรงพยาบาลชุมชนพระอาจารย์วัน อุตฺตโม</t>
  </si>
  <si>
    <t>โรงพยาบาลชุมชนเต่างอย</t>
  </si>
  <si>
    <t>โรงพยาบาลชุมชนโคกศรีสุพรรณ</t>
  </si>
  <si>
    <t>โรงพยาบาลชุมชนเจริญศิลป์</t>
  </si>
  <si>
    <t>โรงพยาบาลชุมชนโพนนาแก้ว</t>
  </si>
  <si>
    <t>โรงพยาบาลสมเด็จพระยุพราชสว่างแดนดิน</t>
  </si>
  <si>
    <t>โรงพยาบาลชุมชนพระอาจารย์แบน ธนากโร</t>
  </si>
  <si>
    <t>โรงพยาบาลทั่วไปหนองคาย</t>
  </si>
  <si>
    <t>โรงพยาบาลชุมชนโพนพิสัย</t>
  </si>
  <si>
    <t>โรงพยาบาลชุมชนศรีเชียงใหม่</t>
  </si>
  <si>
    <t>โรงพยาบาลชุมชนสังคม</t>
  </si>
  <si>
    <t>โรงพยาบาลสมเด็จพระยุพราชท่าบ่อ</t>
  </si>
  <si>
    <t>โรงพยาบาลชุมชนสระใคร</t>
  </si>
  <si>
    <t>โรงพยาบาลโพธิ์ตาก</t>
  </si>
  <si>
    <t>โรงพยาบาลเฝ้าไร่</t>
  </si>
  <si>
    <t>โรงพยาบาลรัตนวาปี</t>
  </si>
  <si>
    <t>โรงพยาบาลสมเด็จพระยุพราชธาตุพนม</t>
  </si>
  <si>
    <t>โรงพยาบาลศูนย์อุดรธานี</t>
  </si>
  <si>
    <t>โรงพยาบาลชุมชนกุดจับ</t>
  </si>
  <si>
    <t>โรงพยาบาลชุมชนหนองวัวซอ</t>
  </si>
  <si>
    <t>โรงพยาบาลทั่วไปกุมภวาปี</t>
  </si>
  <si>
    <t>โรงพยาบาลชุมชนห้วยเกิ้ง</t>
  </si>
  <si>
    <t>โรงพยาบาลชุมชนโนนสะอาด</t>
  </si>
  <si>
    <t>โรงพยาบาลชุมชนหนองหาน</t>
  </si>
  <si>
    <t>โรงพยาบาลชุมชนทุ่งฝน</t>
  </si>
  <si>
    <t>โรงพยาบาลชุมชนไชยวาน</t>
  </si>
  <si>
    <t>โรงพยาบาลชุมชนศรีธาตุ</t>
  </si>
  <si>
    <t>โรงพยาบาลชุมชนวังสามหมอ</t>
  </si>
  <si>
    <t>โรงพยาบาลชุมชนบ้านผือ</t>
  </si>
  <si>
    <t>โรงพยาบาลชุมชนน้ำโสม</t>
  </si>
  <si>
    <t>โรงพยาบาลชุมชนเพ็ญ</t>
  </si>
  <si>
    <t>โรงพยาบาลชุมชนสร้างคอม</t>
  </si>
  <si>
    <t>โรงพยาบาลชุมชนหนองแสง</t>
  </si>
  <si>
    <t>โรงพยาบาลชุมชนนายูง</t>
  </si>
  <si>
    <t>โรงพยาบาลชุมชนพิบูลย์รักษ์</t>
  </si>
  <si>
    <t>โรงพยาบาลสมเด็จพระยุพราชบ้านดุง</t>
  </si>
  <si>
    <t>โรงพยาบาลกู่แก้ว</t>
  </si>
  <si>
    <t>โรงพยาบาลประจักษ์ศิลปาคม</t>
  </si>
  <si>
    <t>เงินจ่ายจากรายการ&lt;br&gt;รายได้สูง(ต่ำ)กว่า&lt;br&gt;ค่าใช้จ่ายสะสม_อปท</t>
  </si>
  <si>
    <t>รวมจังหวัดอุดรธานี</t>
  </si>
  <si>
    <t>รวมจังเขตสุขภาพที่ 8</t>
  </si>
  <si>
    <t>รายงานสรุปยอดเงินงบประมาณสุทธิรายกองทุน จำแนกตามจังหวัด</t>
  </si>
  <si>
    <t>เขตพื้นที่  เขต 8 อุดรธานี จังหวัด ทั้งหมด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</si>
</sst>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###0;###0"/>
    <numFmt numFmtId="190" formatCode="###0.00;###0.00"/>
    <numFmt numFmtId="191" formatCode="#,##0.00;#,##0.00"/>
    <numFmt numFmtId="192" formatCode="0.00_ ;[Red]\-0.00\ "/>
    <numFmt numFmtId="193" formatCode="0_ ;[Red]\-0\ "/>
    <numFmt numFmtId="194" formatCode="#,##0_ ;[Red]\-#,##0\ "/>
    <numFmt numFmtId="195" formatCode="0_ ;[Red]\-0&quot; &quot;"/>
  </numFmts>
  <fonts count="78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0"/>
      <color rgb="FF000000"/>
      <name val="Times New Roman"/>
      <family val="1"/>
    </font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sz val="11"/>
      <color rgb="FF000000"/>
      <name val="Tahoma"/>
      <family val="2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b/>
      <sz val="14"/>
      <name val="TH SarabunPSK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1"/>
      <name val="TH Sarabun New"/>
      <family val="2"/>
    </font>
    <font>
      <sz val="11"/>
      <color rgb="FF000000"/>
      <name val="TH Sarabun New"/>
      <family val="2"/>
    </font>
    <font>
      <b/>
      <sz val="9"/>
      <name val="TH Sarabun New"/>
      <family val="2"/>
    </font>
    <font>
      <b/>
      <sz val="11"/>
      <name val="TH Sarabun New"/>
      <family val="2"/>
    </font>
    <font>
      <b/>
      <sz val="11"/>
      <color rgb="FF000000"/>
      <name val="TH Sarabun New"/>
      <family val="2"/>
    </font>
    <font>
      <b/>
      <sz val="12"/>
      <color theme="1"/>
      <name val="TH SarabunPSK"/>
      <family val="2"/>
    </font>
    <font>
      <b/>
      <sz val="12"/>
      <name val="TH SarabunPSK"/>
      <family val="2"/>
    </font>
    <font>
      <sz val="12"/>
      <color theme="1"/>
      <name val="TH SarabunPSK"/>
      <family val="2"/>
    </font>
    <font>
      <b/>
      <sz val="22"/>
      <color theme="1"/>
      <name val="TH SarabunPSK"/>
      <family val="2"/>
    </font>
    <font>
      <sz val="16"/>
      <name val="TH SarabunPSK"/>
      <family val="2"/>
    </font>
    <font>
      <sz val="16"/>
      <name val="Tahoma"/>
      <family val="2"/>
      <charset val="222"/>
      <scheme val="minor"/>
    </font>
    <font>
      <b/>
      <sz val="16"/>
      <name val="TH SarabunPSK"/>
      <family val="2"/>
      <charset val="222"/>
    </font>
    <font>
      <b/>
      <sz val="16"/>
      <color theme="0"/>
      <name val="TH SarabunPSK"/>
      <family val="2"/>
    </font>
    <font>
      <b/>
      <sz val="16"/>
      <name val="TH Niramit AS"/>
    </font>
    <font>
      <b/>
      <sz val="16"/>
      <color indexed="8"/>
      <name val="TH SarabunPSK"/>
      <family val="2"/>
    </font>
    <font>
      <sz val="18"/>
      <color theme="1"/>
      <name val="TH SarabunPSK"/>
      <family val="2"/>
    </font>
    <font>
      <b/>
      <sz val="20"/>
      <color theme="1"/>
      <name val="TH SarabunPSK"/>
      <family val="2"/>
    </font>
    <font>
      <b/>
      <sz val="18"/>
      <color theme="1"/>
      <name val="TH SarabunPSK"/>
      <family val="2"/>
      <charset val="222"/>
    </font>
    <font>
      <b/>
      <sz val="18"/>
      <color theme="1"/>
      <name val="TH Sarabun New"/>
      <family val="2"/>
    </font>
    <font>
      <b/>
      <sz val="18"/>
      <name val="TH Sarabun New"/>
      <family val="2"/>
    </font>
    <font>
      <sz val="10"/>
      <color indexed="8"/>
      <name val="Tahoma"/>
      <family val="2"/>
    </font>
    <font>
      <b/>
      <sz val="18"/>
      <color indexed="8"/>
      <name val="TH Sarabun New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b/>
      <sz val="14"/>
      <color rgb="FFFF0000"/>
      <name val="TH SarabunPSK"/>
      <family val="2"/>
    </font>
    <font>
      <b/>
      <sz val="14"/>
      <color rgb="FF000000"/>
      <name val="TH SarabunPSK"/>
      <family val="2"/>
    </font>
    <font>
      <b/>
      <sz val="18"/>
      <color theme="1"/>
      <name val="TH Niramit AS"/>
    </font>
    <font>
      <b/>
      <sz val="15"/>
      <color theme="1"/>
      <name val="TH SarabunPSK"/>
      <family val="2"/>
    </font>
    <font>
      <sz val="16"/>
      <color indexed="8"/>
      <name val="TH SarabunPSK"/>
      <family val="2"/>
    </font>
    <font>
      <b/>
      <sz val="24"/>
      <color theme="1"/>
      <name val="TH SarabunPSK"/>
      <family val="2"/>
    </font>
    <font>
      <b/>
      <sz val="20"/>
      <name val="TH SarabunPSK"/>
      <family val="2"/>
    </font>
    <font>
      <b/>
      <sz val="20"/>
      <color theme="0"/>
      <name val="TH SarabunPSK"/>
      <family val="2"/>
    </font>
    <font>
      <sz val="20"/>
      <color theme="1"/>
      <name val="TH SarabunPSK"/>
      <family val="2"/>
    </font>
    <font>
      <b/>
      <sz val="20"/>
      <color indexed="8"/>
      <name val="TH SarabunPSK"/>
      <family val="2"/>
    </font>
    <font>
      <sz val="16"/>
      <color indexed="8"/>
      <name val="Angsana New"/>
      <family val="1"/>
    </font>
    <font>
      <b/>
      <sz val="20"/>
      <color theme="1"/>
      <name val="TH SarabunPSK"/>
      <family val="2"/>
      <charset val="222"/>
    </font>
    <font>
      <b/>
      <sz val="18"/>
      <color rgb="FFFF0000"/>
      <name val="TH SarabunPSK"/>
      <family val="2"/>
      <charset val="222"/>
    </font>
    <font>
      <sz val="18"/>
      <color theme="1"/>
      <name val="TH Sarabun New"/>
      <family val="2"/>
    </font>
    <font>
      <sz val="18"/>
      <name val="TH Sarabun New"/>
      <family val="2"/>
    </font>
    <font>
      <sz val="16"/>
      <color theme="1"/>
      <name val="TH Sarabun New"/>
      <family val="2"/>
    </font>
    <font>
      <b/>
      <sz val="20"/>
      <color theme="1"/>
      <name val="TH Sarabun New"/>
      <family val="2"/>
    </font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2"/>
      <color theme="1"/>
      <name val="Tahoma"/>
      <family val="2"/>
      <scheme val="minor"/>
    </font>
    <font>
      <sz val="12"/>
      <color rgb="FF040C28"/>
      <name val="Arial"/>
      <family val="2"/>
    </font>
    <font>
      <b/>
      <sz val="15"/>
      <name val="Calibri"/>
      <family val="2"/>
    </font>
    <font>
      <b/>
      <sz val="11"/>
      <name val="Calibri"/>
      <family val="2"/>
    </font>
    <font>
      <b/>
      <sz val="11"/>
      <color indexed="9"/>
      <name val="Calibri"/>
      <family val="2"/>
    </font>
  </fonts>
  <fills count="7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</patternFill>
    </fill>
    <fill>
      <patternFill patternType="solid">
        <fgColor rgb="FFFFE699"/>
      </patternFill>
    </fill>
    <fill>
      <patternFill patternType="solid">
        <fgColor rgb="FFD9D9D9"/>
      </patternFill>
    </fill>
    <fill>
      <patternFill patternType="solid">
        <fgColor rgb="FFBEBEBE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6EC92"/>
        <bgColor indexed="64"/>
      </patternFill>
    </fill>
    <fill>
      <patternFill patternType="solid">
        <fgColor rgb="FFFAD5F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DF3F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4FBC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DF3B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56"/>
      </patternFill>
    </fill>
    <fill>
      <patternFill patternType="solid">
        <fgColor rgb="FF001D7A"/>
        <bgColor indexed="64"/>
      </patternFill>
    </fill>
    <fill>
      <patternFill patternType="solid">
        <fgColor indexed="22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7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1" applyNumberFormat="0" applyFill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14" applyNumberFormat="0" applyAlignment="0" applyProtection="0"/>
    <xf numFmtId="0" fontId="19" fillId="13" borderId="15" applyNumberFormat="0" applyAlignment="0" applyProtection="0"/>
    <xf numFmtId="0" fontId="20" fillId="13" borderId="14" applyNumberFormat="0" applyAlignment="0" applyProtection="0"/>
    <xf numFmtId="0" fontId="21" fillId="0" borderId="16" applyNumberFormat="0" applyFill="0" applyAlignment="0" applyProtection="0"/>
    <xf numFmtId="0" fontId="22" fillId="14" borderId="17" applyNumberFormat="0" applyAlignment="0" applyProtection="0"/>
    <xf numFmtId="0" fontId="23" fillId="0" borderId="0" applyNumberFormat="0" applyFill="0" applyBorder="0" applyAlignment="0" applyProtection="0"/>
    <xf numFmtId="0" fontId="2" fillId="15" borderId="1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9" applyNumberFormat="0" applyFill="0" applyAlignment="0" applyProtection="0"/>
    <xf numFmtId="0" fontId="26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6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6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6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6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6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50" fillId="0" borderId="0"/>
    <xf numFmtId="0" fontId="73" fillId="0" borderId="0"/>
  </cellStyleXfs>
  <cellXfs count="765">
    <xf numFmtId="0" fontId="0" fillId="0" borderId="0" xfId="0"/>
    <xf numFmtId="0" fontId="5" fillId="0" borderId="0" xfId="0" applyFont="1"/>
    <xf numFmtId="0" fontId="1" fillId="0" borderId="1" xfId="0" applyFont="1" applyBorder="1" applyAlignment="1">
      <alignment horizontal="center"/>
    </xf>
    <xf numFmtId="0" fontId="5" fillId="0" borderId="1" xfId="0" applyFont="1" applyBorder="1"/>
    <xf numFmtId="189" fontId="31" fillId="0" borderId="20" xfId="0" applyNumberFormat="1" applyFont="1" applyBorder="1" applyAlignment="1">
      <alignment horizontal="center" vertical="top" wrapText="1"/>
    </xf>
    <xf numFmtId="0" fontId="0" fillId="0" borderId="24" xfId="0" applyBorder="1" applyAlignment="1">
      <alignment horizontal="left" vertical="top" wrapText="1"/>
    </xf>
    <xf numFmtId="0" fontId="0" fillId="43" borderId="21" xfId="0" applyFill="1" applyBorder="1" applyAlignment="1">
      <alignment horizontal="left" vertical="top" wrapText="1"/>
    </xf>
    <xf numFmtId="0" fontId="0" fillId="43" borderId="22" xfId="0" applyFill="1" applyBorder="1" applyAlignment="1">
      <alignment horizontal="left" vertical="top" wrapText="1"/>
    </xf>
    <xf numFmtId="0" fontId="0" fillId="43" borderId="23" xfId="0" applyFill="1" applyBorder="1" applyAlignment="1">
      <alignment horizontal="left" vertical="top" wrapText="1"/>
    </xf>
    <xf numFmtId="0" fontId="0" fillId="43" borderId="20" xfId="0" applyFill="1" applyBorder="1" applyAlignment="1">
      <alignment horizontal="left" vertical="top" wrapText="1"/>
    </xf>
    <xf numFmtId="0" fontId="0" fillId="41" borderId="23" xfId="0" applyFill="1" applyBorder="1" applyAlignment="1">
      <alignment horizontal="left" vertical="top" wrapText="1"/>
    </xf>
    <xf numFmtId="0" fontId="30" fillId="44" borderId="20" xfId="0" applyFont="1" applyFill="1" applyBorder="1" applyAlignment="1">
      <alignment horizontal="center" vertical="top" wrapText="1"/>
    </xf>
    <xf numFmtId="189" fontId="34" fillId="43" borderId="20" xfId="0" applyNumberFormat="1" applyFont="1" applyFill="1" applyBorder="1" applyAlignment="1">
      <alignment horizontal="center" vertical="top" wrapText="1"/>
    </xf>
    <xf numFmtId="0" fontId="5" fillId="5" borderId="0" xfId="0" applyFont="1" applyFill="1"/>
    <xf numFmtId="0" fontId="5" fillId="0" borderId="0" xfId="0" applyFont="1" applyAlignment="1">
      <alignment horizontal="center"/>
    </xf>
    <xf numFmtId="192" fontId="35" fillId="0" borderId="0" xfId="0" applyNumberFormat="1" applyFont="1"/>
    <xf numFmtId="192" fontId="35" fillId="0" borderId="0" xfId="0" applyNumberFormat="1" applyFont="1" applyAlignment="1">
      <alignment horizontal="center"/>
    </xf>
    <xf numFmtId="187" fontId="35" fillId="0" borderId="0" xfId="0" applyNumberFormat="1" applyFont="1"/>
    <xf numFmtId="193" fontId="35" fillId="0" borderId="0" xfId="0" applyNumberFormat="1" applyFont="1"/>
    <xf numFmtId="0" fontId="35" fillId="0" borderId="0" xfId="0" applyFont="1"/>
    <xf numFmtId="0" fontId="35" fillId="0" borderId="0" xfId="7" applyNumberFormat="1" applyFont="1" applyAlignment="1">
      <alignment horizontal="center"/>
    </xf>
    <xf numFmtId="43" fontId="35" fillId="0" borderId="0" xfId="7" applyFont="1"/>
    <xf numFmtId="192" fontId="35" fillId="5" borderId="0" xfId="0" applyNumberFormat="1" applyFont="1" applyFill="1"/>
    <xf numFmtId="193" fontId="35" fillId="5" borderId="0" xfId="0" applyNumberFormat="1" applyFont="1" applyFill="1"/>
    <xf numFmtId="0" fontId="35" fillId="48" borderId="7" xfId="0" applyFont="1" applyFill="1" applyBorder="1" applyAlignment="1">
      <alignment horizontal="center" vertical="center" wrapText="1"/>
    </xf>
    <xf numFmtId="0" fontId="35" fillId="4" borderId="9" xfId="0" applyFont="1" applyFill="1" applyBorder="1" applyAlignment="1">
      <alignment horizontal="center" vertical="center" wrapText="1"/>
    </xf>
    <xf numFmtId="192" fontId="35" fillId="0" borderId="0" xfId="0" applyNumberFormat="1" applyFont="1" applyAlignment="1">
      <alignment horizontal="center" vertical="center" wrapText="1"/>
    </xf>
    <xf numFmtId="187" fontId="35" fillId="0" borderId="0" xfId="0" applyNumberFormat="1" applyFont="1" applyAlignment="1">
      <alignment horizontal="center" vertical="center" wrapText="1"/>
    </xf>
    <xf numFmtId="0" fontId="35" fillId="48" borderId="27" xfId="0" applyFont="1" applyFill="1" applyBorder="1" applyAlignment="1">
      <alignment horizontal="center" vertical="center" wrapText="1"/>
    </xf>
    <xf numFmtId="0" fontId="35" fillId="4" borderId="2" xfId="0" applyFont="1" applyFill="1" applyBorder="1" applyAlignment="1">
      <alignment horizontal="center" vertical="center" wrapText="1"/>
    </xf>
    <xf numFmtId="0" fontId="35" fillId="4" borderId="5" xfId="0" applyFont="1" applyFill="1" applyBorder="1" applyAlignment="1">
      <alignment horizontal="center" vertical="center" wrapText="1"/>
    </xf>
    <xf numFmtId="192" fontId="35" fillId="4" borderId="1" xfId="0" applyNumberFormat="1" applyFont="1" applyFill="1" applyBorder="1" applyAlignment="1">
      <alignment horizontal="center" vertical="center" wrapText="1"/>
    </xf>
    <xf numFmtId="187" fontId="35" fillId="4" borderId="1" xfId="0" applyNumberFormat="1" applyFont="1" applyFill="1" applyBorder="1" applyAlignment="1">
      <alignment horizontal="center" vertical="center" wrapText="1"/>
    </xf>
    <xf numFmtId="0" fontId="35" fillId="48" borderId="2" xfId="0" applyFont="1" applyFill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35" fillId="49" borderId="1" xfId="0" applyFont="1" applyFill="1" applyBorder="1" applyAlignment="1">
      <alignment horizontal="center" vertical="center" wrapText="1"/>
    </xf>
    <xf numFmtId="0" fontId="35" fillId="50" borderId="1" xfId="0" applyFont="1" applyFill="1" applyBorder="1" applyAlignment="1">
      <alignment horizontal="center" vertical="center" wrapText="1"/>
    </xf>
    <xf numFmtId="192" fontId="37" fillId="51" borderId="1" xfId="0" applyNumberFormat="1" applyFont="1" applyFill="1" applyBorder="1" applyProtection="1">
      <protection locked="0"/>
    </xf>
    <xf numFmtId="0" fontId="35" fillId="5" borderId="1" xfId="0" applyFont="1" applyFill="1" applyBorder="1" applyAlignment="1" applyProtection="1">
      <alignment horizontal="center"/>
      <protection hidden="1"/>
    </xf>
    <xf numFmtId="0" fontId="35" fillId="0" borderId="1" xfId="0" applyFont="1" applyBorder="1" applyAlignment="1" applyProtection="1">
      <alignment horizontal="center"/>
      <protection hidden="1"/>
    </xf>
    <xf numFmtId="187" fontId="36" fillId="0" borderId="1" xfId="7" applyNumberFormat="1" applyFont="1" applyFill="1" applyBorder="1" applyAlignment="1">
      <alignment horizontal="right" vertical="center"/>
    </xf>
    <xf numFmtId="43" fontId="35" fillId="0" borderId="0" xfId="7" applyFont="1" applyAlignment="1"/>
    <xf numFmtId="43" fontId="35" fillId="0" borderId="0" xfId="7" applyFont="1" applyAlignment="1">
      <alignment horizontal="center"/>
    </xf>
    <xf numFmtId="192" fontId="5" fillId="0" borderId="0" xfId="0" applyNumberFormat="1" applyFont="1"/>
    <xf numFmtId="192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8" fillId="0" borderId="0" xfId="0" applyFont="1"/>
    <xf numFmtId="0" fontId="1" fillId="0" borderId="0" xfId="0" applyFont="1"/>
    <xf numFmtId="0" fontId="1" fillId="0" borderId="0" xfId="7" applyNumberFormat="1" applyFont="1" applyAlignment="1">
      <alignment horizontal="center"/>
    </xf>
    <xf numFmtId="192" fontId="5" fillId="5" borderId="0" xfId="0" applyNumberFormat="1" applyFont="1" applyFill="1"/>
    <xf numFmtId="0" fontId="5" fillId="52" borderId="1" xfId="0" applyFont="1" applyFill="1" applyBorder="1" applyAlignment="1">
      <alignment horizontal="center" vertical="center" wrapText="1"/>
    </xf>
    <xf numFmtId="0" fontId="5" fillId="52" borderId="1" xfId="0" applyFont="1" applyFill="1" applyBorder="1" applyAlignment="1">
      <alignment horizontal="center" vertical="center" textRotation="90" wrapText="1"/>
    </xf>
    <xf numFmtId="0" fontId="5" fillId="45" borderId="1" xfId="0" applyFont="1" applyFill="1" applyBorder="1" applyAlignment="1">
      <alignment horizontal="center" vertical="center" textRotation="90" wrapText="1"/>
    </xf>
    <xf numFmtId="187" fontId="5" fillId="52" borderId="1" xfId="7" applyNumberFormat="1" applyFont="1" applyFill="1" applyBorder="1" applyAlignment="1">
      <alignment horizontal="center" vertical="center" wrapText="1"/>
    </xf>
    <xf numFmtId="187" fontId="5" fillId="5" borderId="1" xfId="7" applyNumberFormat="1" applyFont="1" applyFill="1" applyBorder="1" applyAlignment="1">
      <alignment horizontal="center" vertical="center" wrapText="1"/>
    </xf>
    <xf numFmtId="192" fontId="5" fillId="46" borderId="1" xfId="0" applyNumberFormat="1" applyFont="1" applyFill="1" applyBorder="1" applyAlignment="1">
      <alignment horizontal="center" vertical="center" wrapText="1"/>
    </xf>
    <xf numFmtId="192" fontId="1" fillId="47" borderId="1" xfId="0" applyNumberFormat="1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/>
      <protection hidden="1"/>
    </xf>
    <xf numFmtId="0" fontId="7" fillId="0" borderId="1" xfId="0" applyFont="1" applyBorder="1" applyProtection="1">
      <protection hidden="1"/>
    </xf>
    <xf numFmtId="0" fontId="7" fillId="3" borderId="1" xfId="0" applyFont="1" applyFill="1" applyBorder="1" applyProtection="1">
      <protection hidden="1"/>
    </xf>
    <xf numFmtId="43" fontId="7" fillId="51" borderId="1" xfId="0" applyNumberFormat="1" applyFont="1" applyFill="1" applyBorder="1" applyProtection="1">
      <protection locked="0"/>
    </xf>
    <xf numFmtId="0" fontId="7" fillId="3" borderId="1" xfId="0" applyFont="1" applyFill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187" fontId="7" fillId="0" borderId="1" xfId="7" applyNumberFormat="1" applyFont="1" applyBorder="1"/>
    <xf numFmtId="43" fontId="5" fillId="0" borderId="1" xfId="7" applyFont="1" applyBorder="1"/>
    <xf numFmtId="187" fontId="7" fillId="3" borderId="1" xfId="7" applyNumberFormat="1" applyFont="1" applyFill="1" applyBorder="1"/>
    <xf numFmtId="43" fontId="7" fillId="0" borderId="1" xfId="7" applyFont="1" applyBorder="1"/>
    <xf numFmtId="192" fontId="1" fillId="0" borderId="0" xfId="0" applyNumberFormat="1" applyFont="1"/>
    <xf numFmtId="0" fontId="5" fillId="0" borderId="0" xfId="0" applyFont="1" applyAlignment="1">
      <alignment horizontal="left"/>
    </xf>
    <xf numFmtId="192" fontId="5" fillId="0" borderId="0" xfId="0" applyNumberFormat="1" applyFont="1" applyAlignment="1">
      <alignment horizontal="center"/>
    </xf>
    <xf numFmtId="0" fontId="5" fillId="0" borderId="0" xfId="7" applyNumberFormat="1" applyFont="1" applyAlignment="1">
      <alignment horizontal="center"/>
    </xf>
    <xf numFmtId="192" fontId="38" fillId="0" borderId="0" xfId="0" applyNumberFormat="1" applyFont="1"/>
    <xf numFmtId="0" fontId="6" fillId="52" borderId="1" xfId="0" applyFont="1" applyFill="1" applyBorder="1" applyAlignment="1">
      <alignment horizontal="center" vertical="center" wrapText="1"/>
    </xf>
    <xf numFmtId="0" fontId="6" fillId="52" borderId="1" xfId="0" applyFont="1" applyFill="1" applyBorder="1" applyAlignment="1">
      <alignment horizontal="center" vertical="center" textRotation="90" wrapText="1"/>
    </xf>
    <xf numFmtId="0" fontId="6" fillId="45" borderId="1" xfId="0" applyFont="1" applyFill="1" applyBorder="1" applyAlignment="1">
      <alignment horizontal="center" vertical="center" textRotation="90" wrapText="1"/>
    </xf>
    <xf numFmtId="192" fontId="5" fillId="47" borderId="1" xfId="0" applyNumberFormat="1" applyFont="1" applyFill="1" applyBorder="1" applyAlignment="1">
      <alignment horizontal="center" vertical="center" wrapText="1"/>
    </xf>
    <xf numFmtId="0" fontId="5" fillId="47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left"/>
      <protection hidden="1"/>
    </xf>
    <xf numFmtId="18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87" fontId="5" fillId="0" borderId="0" xfId="0" applyNumberFormat="1" applyFont="1"/>
    <xf numFmtId="0" fontId="39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left"/>
    </xf>
    <xf numFmtId="194" fontId="39" fillId="0" borderId="0" xfId="0" applyNumberFormat="1" applyFont="1" applyAlignment="1">
      <alignment horizontal="center"/>
    </xf>
    <xf numFmtId="0" fontId="40" fillId="0" borderId="0" xfId="0" applyFont="1"/>
    <xf numFmtId="0" fontId="1" fillId="0" borderId="3" xfId="0" applyFont="1" applyBorder="1"/>
    <xf numFmtId="0" fontId="1" fillId="7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horizontal="left" vertical="center"/>
    </xf>
    <xf numFmtId="0" fontId="1" fillId="7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vertical="center"/>
    </xf>
    <xf numFmtId="194" fontId="41" fillId="5" borderId="1" xfId="0" applyNumberFormat="1" applyFont="1" applyFill="1" applyBorder="1" applyAlignment="1">
      <alignment horizontal="center" textRotation="90" wrapText="1"/>
    </xf>
    <xf numFmtId="194" fontId="41" fillId="4" borderId="1" xfId="0" applyNumberFormat="1" applyFont="1" applyFill="1" applyBorder="1" applyAlignment="1">
      <alignment horizontal="center" textRotation="90" wrapText="1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0" borderId="1" xfId="0" applyFont="1" applyBorder="1" applyAlignment="1">
      <alignment horizontal="left"/>
    </xf>
    <xf numFmtId="187" fontId="39" fillId="0" borderId="1" xfId="0" applyNumberFormat="1" applyFont="1" applyBorder="1" applyAlignment="1">
      <alignment horizontal="center"/>
    </xf>
    <xf numFmtId="187" fontId="39" fillId="5" borderId="1" xfId="0" applyNumberFormat="1" applyFont="1" applyFill="1" applyBorder="1" applyAlignment="1">
      <alignment horizontal="center"/>
    </xf>
    <xf numFmtId="187" fontId="39" fillId="0" borderId="1" xfId="7" applyNumberFormat="1" applyFont="1" applyFill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hidden="1"/>
    </xf>
    <xf numFmtId="187" fontId="39" fillId="5" borderId="1" xfId="7" applyNumberFormat="1" applyFont="1" applyFill="1" applyBorder="1" applyAlignment="1">
      <alignment horizontal="center"/>
    </xf>
    <xf numFmtId="187" fontId="1" fillId="4" borderId="1" xfId="7" applyNumberFormat="1" applyFont="1" applyFill="1" applyBorder="1" applyAlignment="1">
      <alignment horizontal="center"/>
    </xf>
    <xf numFmtId="194" fontId="1" fillId="5" borderId="1" xfId="7" applyNumberFormat="1" applyFont="1" applyFill="1" applyBorder="1" applyAlignment="1">
      <alignment horizontal="center"/>
    </xf>
    <xf numFmtId="194" fontId="1" fillId="4" borderId="1" xfId="7" applyNumberFormat="1" applyFont="1" applyFill="1" applyBorder="1" applyAlignment="1">
      <alignment horizontal="center"/>
    </xf>
    <xf numFmtId="43" fontId="41" fillId="0" borderId="1" xfId="7" applyFont="1" applyBorder="1" applyAlignment="1">
      <alignment horizontal="center"/>
    </xf>
    <xf numFmtId="188" fontId="41" fillId="0" borderId="1" xfId="7" applyNumberFormat="1" applyFont="1" applyBorder="1" applyAlignment="1">
      <alignment horizontal="center"/>
    </xf>
    <xf numFmtId="0" fontId="41" fillId="0" borderId="1" xfId="7" applyNumberFormat="1" applyFont="1" applyFill="1" applyBorder="1" applyAlignment="1">
      <alignment horizontal="center"/>
    </xf>
    <xf numFmtId="188" fontId="41" fillId="0" borderId="1" xfId="7" applyNumberFormat="1" applyFont="1" applyFill="1" applyBorder="1" applyAlignment="1">
      <alignment horizontal="center"/>
    </xf>
    <xf numFmtId="0" fontId="39" fillId="0" borderId="1" xfId="8" applyFont="1" applyBorder="1" applyAlignment="1">
      <alignment horizontal="center"/>
    </xf>
    <xf numFmtId="0" fontId="39" fillId="0" borderId="1" xfId="8" applyFont="1" applyBorder="1"/>
    <xf numFmtId="40" fontId="39" fillId="0" borderId="1" xfId="8" applyNumberFormat="1" applyFont="1" applyBorder="1"/>
    <xf numFmtId="187" fontId="39" fillId="0" borderId="0" xfId="0" applyNumberFormat="1" applyFont="1"/>
    <xf numFmtId="0" fontId="39" fillId="5" borderId="1" xfId="8" applyFont="1" applyFill="1" applyBorder="1" applyAlignment="1">
      <alignment horizontal="center"/>
    </xf>
    <xf numFmtId="0" fontId="39" fillId="5" borderId="1" xfId="8" applyFont="1" applyFill="1" applyBorder="1"/>
    <xf numFmtId="40" fontId="39" fillId="5" borderId="1" xfId="8" applyNumberFormat="1" applyFont="1" applyFill="1" applyBorder="1"/>
    <xf numFmtId="0" fontId="1" fillId="0" borderId="1" xfId="8" applyFont="1" applyBorder="1" applyAlignment="1">
      <alignment horizontal="center"/>
    </xf>
    <xf numFmtId="0" fontId="1" fillId="0" borderId="1" xfId="8" applyFont="1" applyBorder="1"/>
    <xf numFmtId="40" fontId="1" fillId="0" borderId="1" xfId="8" applyNumberFormat="1" applyFont="1" applyBorder="1"/>
    <xf numFmtId="187" fontId="42" fillId="4" borderId="1" xfId="7" applyNumberFormat="1" applyFont="1" applyFill="1" applyBorder="1" applyAlignment="1">
      <alignment horizontal="center"/>
    </xf>
    <xf numFmtId="0" fontId="43" fillId="0" borderId="0" xfId="0" applyFont="1"/>
    <xf numFmtId="2" fontId="43" fillId="0" borderId="0" xfId="0" applyNumberFormat="1" applyFont="1"/>
    <xf numFmtId="193" fontId="5" fillId="0" borderId="0" xfId="0" applyNumberFormat="1" applyFont="1" applyAlignment="1">
      <alignment horizontal="center"/>
    </xf>
    <xf numFmtId="188" fontId="1" fillId="0" borderId="0" xfId="7" applyNumberFormat="1" applyFont="1"/>
    <xf numFmtId="188" fontId="1" fillId="0" borderId="31" xfId="7" applyNumberFormat="1" applyFont="1" applyBorder="1" applyAlignment="1">
      <alignment horizontal="center"/>
    </xf>
    <xf numFmtId="188" fontId="1" fillId="0" borderId="0" xfId="7" applyNumberFormat="1" applyFont="1" applyAlignment="1">
      <alignment horizontal="center"/>
    </xf>
    <xf numFmtId="193" fontId="5" fillId="49" borderId="1" xfId="0" applyNumberFormat="1" applyFont="1" applyFill="1" applyBorder="1" applyAlignment="1">
      <alignment horizontal="center" vertical="center" wrapText="1"/>
    </xf>
    <xf numFmtId="192" fontId="5" fillId="49" borderId="1" xfId="0" applyNumberFormat="1" applyFont="1" applyFill="1" applyBorder="1" applyAlignment="1">
      <alignment horizontal="center" vertical="center" wrapText="1"/>
    </xf>
    <xf numFmtId="192" fontId="5" fillId="49" borderId="1" xfId="0" applyNumberFormat="1" applyFont="1" applyFill="1" applyBorder="1" applyAlignment="1">
      <alignment horizontal="center" vertical="center"/>
    </xf>
    <xf numFmtId="192" fontId="5" fillId="64" borderId="1" xfId="0" applyNumberFormat="1" applyFont="1" applyFill="1" applyBorder="1" applyAlignment="1">
      <alignment horizontal="center" vertical="center" wrapText="1"/>
    </xf>
    <xf numFmtId="192" fontId="5" fillId="65" borderId="1" xfId="0" applyNumberFormat="1" applyFont="1" applyFill="1" applyBorder="1" applyAlignment="1">
      <alignment horizontal="center" vertical="center" wrapText="1"/>
    </xf>
    <xf numFmtId="188" fontId="1" fillId="0" borderId="0" xfId="7" applyNumberFormat="1" applyFont="1" applyAlignment="1">
      <alignment horizontal="center" vertical="center" wrapText="1"/>
    </xf>
    <xf numFmtId="192" fontId="5" fillId="0" borderId="0" xfId="0" applyNumberFormat="1" applyFont="1" applyAlignment="1">
      <alignment horizontal="center" vertical="center" wrapText="1"/>
    </xf>
    <xf numFmtId="192" fontId="5" fillId="0" borderId="1" xfId="0" applyNumberFormat="1" applyFont="1" applyBorder="1" applyProtection="1">
      <protection hidden="1"/>
    </xf>
    <xf numFmtId="192" fontId="5" fillId="51" borderId="1" xfId="0" applyNumberFormat="1" applyFont="1" applyFill="1" applyBorder="1" applyProtection="1">
      <protection locked="0"/>
    </xf>
    <xf numFmtId="192" fontId="1" fillId="54" borderId="1" xfId="7" applyNumberFormat="1" applyFont="1" applyFill="1" applyBorder="1" applyAlignment="1" applyProtection="1">
      <alignment horizontal="center"/>
      <protection locked="0"/>
    </xf>
    <xf numFmtId="187" fontId="5" fillId="2" borderId="1" xfId="7" applyNumberFormat="1" applyFont="1" applyFill="1" applyBorder="1" applyAlignment="1" applyProtection="1">
      <protection locked="0"/>
    </xf>
    <xf numFmtId="187" fontId="5" fillId="0" borderId="1" xfId="7" applyNumberFormat="1" applyFont="1" applyFill="1" applyBorder="1" applyAlignment="1" applyProtection="1">
      <alignment horizontal="center"/>
      <protection locked="0"/>
    </xf>
    <xf numFmtId="193" fontId="5" fillId="54" borderId="1" xfId="0" applyNumberFormat="1" applyFont="1" applyFill="1" applyBorder="1" applyAlignment="1" applyProtection="1">
      <alignment horizontal="center"/>
      <protection hidden="1"/>
    </xf>
    <xf numFmtId="187" fontId="1" fillId="0" borderId="1" xfId="7" applyNumberFormat="1" applyFont="1" applyFill="1" applyBorder="1" applyAlignment="1" applyProtection="1">
      <alignment horizontal="center"/>
      <protection locked="0"/>
    </xf>
    <xf numFmtId="192" fontId="5" fillId="54" borderId="1" xfId="0" applyNumberFormat="1" applyFont="1" applyFill="1" applyBorder="1"/>
    <xf numFmtId="193" fontId="42" fillId="58" borderId="1" xfId="0" applyNumberFormat="1" applyFont="1" applyFill="1" applyBorder="1" applyAlignment="1" applyProtection="1">
      <alignment horizontal="center"/>
      <protection hidden="1"/>
    </xf>
    <xf numFmtId="192" fontId="42" fillId="58" borderId="1" xfId="7" applyNumberFormat="1" applyFont="1" applyFill="1" applyBorder="1" applyAlignment="1" applyProtection="1">
      <alignment horizontal="center"/>
      <protection locked="0"/>
    </xf>
    <xf numFmtId="187" fontId="42" fillId="58" borderId="1" xfId="7" applyNumberFormat="1" applyFont="1" applyFill="1" applyBorder="1" applyAlignment="1" applyProtection="1">
      <alignment horizontal="center"/>
      <protection locked="0"/>
    </xf>
    <xf numFmtId="187" fontId="5" fillId="66" borderId="1" xfId="7" applyNumberFormat="1" applyFont="1" applyFill="1" applyBorder="1" applyAlignment="1" applyProtection="1">
      <alignment horizontal="center"/>
      <protection locked="0"/>
    </xf>
    <xf numFmtId="187" fontId="5" fillId="67" borderId="1" xfId="7" applyNumberFormat="1" applyFont="1" applyFill="1" applyBorder="1" applyAlignment="1" applyProtection="1">
      <alignment horizontal="center"/>
      <protection locked="0"/>
    </xf>
    <xf numFmtId="192" fontId="5" fillId="3" borderId="1" xfId="0" applyNumberFormat="1" applyFont="1" applyFill="1" applyBorder="1" applyProtection="1">
      <protection hidden="1"/>
    </xf>
    <xf numFmtId="194" fontId="1" fillId="2" borderId="1" xfId="7" applyNumberFormat="1" applyFont="1" applyFill="1" applyBorder="1" applyAlignment="1" applyProtection="1">
      <protection locked="0"/>
    </xf>
    <xf numFmtId="193" fontId="5" fillId="0" borderId="1" xfId="0" applyNumberFormat="1" applyFont="1" applyBorder="1" applyAlignment="1" applyProtection="1">
      <alignment horizontal="center"/>
      <protection hidden="1"/>
    </xf>
    <xf numFmtId="193" fontId="5" fillId="3" borderId="1" xfId="0" applyNumberFormat="1" applyFont="1" applyFill="1" applyBorder="1" applyAlignment="1" applyProtection="1">
      <alignment horizontal="center"/>
      <protection hidden="1"/>
    </xf>
    <xf numFmtId="17" fontId="5" fillId="0" borderId="1" xfId="0" applyNumberFormat="1" applyFont="1" applyBorder="1" applyAlignment="1">
      <alignment horizontal="center"/>
    </xf>
    <xf numFmtId="0" fontId="1" fillId="0" borderId="1" xfId="0" applyFont="1" applyBorder="1" applyProtection="1">
      <protection hidden="1"/>
    </xf>
    <xf numFmtId="0" fontId="44" fillId="0" borderId="1" xfId="0" applyFont="1" applyBorder="1" applyAlignment="1">
      <alignment horizontal="right"/>
    </xf>
    <xf numFmtId="0" fontId="1" fillId="5" borderId="1" xfId="0" applyFont="1" applyFill="1" applyBorder="1" applyProtection="1">
      <protection hidden="1"/>
    </xf>
    <xf numFmtId="0" fontId="5" fillId="5" borderId="1" xfId="0" applyFont="1" applyFill="1" applyBorder="1"/>
    <xf numFmtId="43" fontId="5" fillId="0" borderId="0" xfId="7" applyFont="1" applyFill="1"/>
    <xf numFmtId="0" fontId="47" fillId="3" borderId="0" xfId="0" applyFont="1" applyFill="1"/>
    <xf numFmtId="0" fontId="47" fillId="3" borderId="0" xfId="0" applyFont="1" applyFill="1" applyAlignment="1">
      <alignment horizontal="center"/>
    </xf>
    <xf numFmtId="194" fontId="36" fillId="0" borderId="1" xfId="7" applyNumberFormat="1" applyFont="1" applyFill="1" applyBorder="1" applyAlignment="1">
      <alignment horizontal="right" vertical="center"/>
    </xf>
    <xf numFmtId="188" fontId="37" fillId="0" borderId="1" xfId="7" applyNumberFormat="1" applyFont="1" applyFill="1" applyBorder="1" applyAlignment="1" applyProtection="1">
      <alignment horizontal="center"/>
      <protection hidden="1"/>
    </xf>
    <xf numFmtId="193" fontId="1" fillId="54" borderId="1" xfId="7" applyNumberFormat="1" applyFont="1" applyFill="1" applyBorder="1" applyAlignment="1" applyProtection="1">
      <alignment horizontal="center"/>
      <protection locked="0"/>
    </xf>
    <xf numFmtId="194" fontId="1" fillId="2" borderId="1" xfId="7" applyNumberFormat="1" applyFont="1" applyFill="1" applyBorder="1" applyAlignment="1" applyProtection="1">
      <alignment horizontal="right"/>
      <protection locked="0"/>
    </xf>
    <xf numFmtId="193" fontId="42" fillId="58" borderId="1" xfId="7" applyNumberFormat="1" applyFont="1" applyFill="1" applyBorder="1" applyAlignment="1" applyProtection="1">
      <alignment horizontal="center"/>
      <protection locked="0"/>
    </xf>
    <xf numFmtId="192" fontId="1" fillId="54" borderId="1" xfId="0" applyNumberFormat="1" applyFont="1" applyFill="1" applyBorder="1"/>
    <xf numFmtId="192" fontId="42" fillId="58" borderId="1" xfId="0" applyNumberFormat="1" applyFont="1" applyFill="1" applyBorder="1"/>
    <xf numFmtId="192" fontId="1" fillId="0" borderId="1" xfId="7" applyNumberFormat="1" applyFont="1" applyFill="1" applyBorder="1" applyAlignment="1" applyProtection="1">
      <alignment horizontal="center"/>
      <protection locked="0"/>
    </xf>
    <xf numFmtId="187" fontId="1" fillId="2" borderId="1" xfId="7" applyNumberFormat="1" applyFont="1" applyFill="1" applyBorder="1" applyAlignment="1" applyProtection="1">
      <alignment horizontal="right"/>
      <protection locked="0"/>
    </xf>
    <xf numFmtId="0" fontId="49" fillId="49" borderId="1" xfId="0" applyFont="1" applyFill="1" applyBorder="1" applyAlignment="1">
      <alignment horizontal="center" vertical="center"/>
    </xf>
    <xf numFmtId="0" fontId="49" fillId="2" borderId="1" xfId="0" applyFont="1" applyFill="1" applyBorder="1" applyAlignment="1">
      <alignment horizontal="center" vertical="center"/>
    </xf>
    <xf numFmtId="0" fontId="49" fillId="4" borderId="1" xfId="0" applyFont="1" applyFill="1" applyBorder="1" applyAlignment="1">
      <alignment horizontal="center" vertical="center"/>
    </xf>
    <xf numFmtId="0" fontId="49" fillId="64" borderId="1" xfId="0" applyFont="1" applyFill="1" applyBorder="1" applyAlignment="1">
      <alignment horizontal="center" vertical="center"/>
    </xf>
    <xf numFmtId="0" fontId="49" fillId="49" borderId="1" xfId="0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center" vertical="center" wrapText="1"/>
    </xf>
    <xf numFmtId="0" fontId="49" fillId="64" borderId="1" xfId="0" applyFont="1" applyFill="1" applyBorder="1" applyAlignment="1">
      <alignment horizontal="center" vertical="center" wrapText="1"/>
    </xf>
    <xf numFmtId="0" fontId="49" fillId="49" borderId="9" xfId="0" applyFont="1" applyFill="1" applyBorder="1" applyAlignment="1">
      <alignment horizontal="center" vertical="center" wrapText="1"/>
    </xf>
    <xf numFmtId="0" fontId="49" fillId="5" borderId="1" xfId="0" applyFont="1" applyFill="1" applyBorder="1" applyAlignment="1">
      <alignment horizontal="center" vertical="center" wrapText="1"/>
    </xf>
    <xf numFmtId="0" fontId="49" fillId="49" borderId="1" xfId="7" applyNumberFormat="1" applyFont="1" applyFill="1" applyBorder="1" applyAlignment="1">
      <alignment horizontal="center" vertical="center"/>
    </xf>
    <xf numFmtId="0" fontId="49" fillId="2" borderId="1" xfId="7" applyNumberFormat="1" applyFont="1" applyFill="1" applyBorder="1" applyAlignment="1">
      <alignment horizontal="center" vertical="center"/>
    </xf>
    <xf numFmtId="2" fontId="49" fillId="4" borderId="1" xfId="7" applyNumberFormat="1" applyFont="1" applyFill="1" applyBorder="1" applyAlignment="1">
      <alignment horizontal="center" vertical="center"/>
    </xf>
    <xf numFmtId="0" fontId="49" fillId="64" borderId="1" xfId="7" applyNumberFormat="1" applyFont="1" applyFill="1" applyBorder="1" applyAlignment="1">
      <alignment horizontal="center" vertical="center"/>
    </xf>
    <xf numFmtId="0" fontId="49" fillId="4" borderId="1" xfId="7" applyNumberFormat="1" applyFont="1" applyFill="1" applyBorder="1" applyAlignment="1">
      <alignment horizontal="center" vertical="center"/>
    </xf>
    <xf numFmtId="0" fontId="49" fillId="5" borderId="1" xfId="7" applyNumberFormat="1" applyFont="1" applyFill="1" applyBorder="1" applyAlignment="1">
      <alignment horizontal="center" vertical="center"/>
    </xf>
    <xf numFmtId="0" fontId="48" fillId="3" borderId="1" xfId="0" applyFont="1" applyFill="1" applyBorder="1" applyAlignment="1">
      <alignment horizontal="center"/>
    </xf>
    <xf numFmtId="192" fontId="48" fillId="3" borderId="1" xfId="0" applyNumberFormat="1" applyFont="1" applyFill="1" applyBorder="1" applyProtection="1">
      <protection hidden="1"/>
    </xf>
    <xf numFmtId="192" fontId="48" fillId="3" borderId="1" xfId="0" applyNumberFormat="1" applyFont="1" applyFill="1" applyBorder="1" applyProtection="1">
      <protection locked="0"/>
    </xf>
    <xf numFmtId="43" fontId="49" fillId="3" borderId="1" xfId="7" applyFont="1" applyFill="1" applyBorder="1" applyAlignment="1">
      <alignment horizontal="right"/>
    </xf>
    <xf numFmtId="0" fontId="49" fillId="3" borderId="1" xfId="7" applyNumberFormat="1" applyFont="1" applyFill="1" applyBorder="1" applyAlignment="1">
      <alignment horizontal="right"/>
    </xf>
    <xf numFmtId="43" fontId="49" fillId="3" borderId="1" xfId="7" applyFont="1" applyFill="1" applyBorder="1"/>
    <xf numFmtId="0" fontId="49" fillId="3" borderId="1" xfId="0" applyFont="1" applyFill="1" applyBorder="1" applyAlignment="1">
      <alignment horizontal="center"/>
    </xf>
    <xf numFmtId="192" fontId="49" fillId="3" borderId="1" xfId="0" applyNumberFormat="1" applyFont="1" applyFill="1" applyBorder="1" applyProtection="1">
      <protection hidden="1"/>
    </xf>
    <xf numFmtId="195" fontId="48" fillId="3" borderId="1" xfId="0" applyNumberFormat="1" applyFont="1" applyFill="1" applyBorder="1" applyAlignment="1" applyProtection="1">
      <alignment horizontal="left"/>
      <protection locked="0"/>
    </xf>
    <xf numFmtId="0" fontId="51" fillId="3" borderId="32" xfId="65" applyFont="1" applyFill="1" applyBorder="1" applyAlignment="1">
      <alignment horizontal="left"/>
    </xf>
    <xf numFmtId="17" fontId="48" fillId="3" borderId="1" xfId="0" applyNumberFormat="1" applyFont="1" applyFill="1" applyBorder="1"/>
    <xf numFmtId="192" fontId="49" fillId="3" borderId="1" xfId="0" applyNumberFormat="1" applyFont="1" applyFill="1" applyBorder="1" applyProtection="1">
      <protection locked="0"/>
    </xf>
    <xf numFmtId="43" fontId="49" fillId="0" borderId="1" xfId="0" applyNumberFormat="1" applyFont="1" applyBorder="1"/>
    <xf numFmtId="17" fontId="5" fillId="2" borderId="1" xfId="0" applyNumberFormat="1" applyFont="1" applyFill="1" applyBorder="1" applyAlignment="1">
      <alignment horizontal="center"/>
    </xf>
    <xf numFmtId="188" fontId="52" fillId="0" borderId="0" xfId="7" applyNumberFormat="1" applyFont="1"/>
    <xf numFmtId="192" fontId="8" fillId="0" borderId="0" xfId="0" applyNumberFormat="1" applyFont="1"/>
    <xf numFmtId="0" fontId="5" fillId="67" borderId="1" xfId="0" applyFont="1" applyFill="1" applyBorder="1" applyAlignment="1">
      <alignment horizontal="center"/>
    </xf>
    <xf numFmtId="0" fontId="5" fillId="67" borderId="2" xfId="0" applyFont="1" applyFill="1" applyBorder="1" applyAlignment="1">
      <alignment horizontal="center"/>
    </xf>
    <xf numFmtId="0" fontId="37" fillId="0" borderId="1" xfId="0" applyFont="1" applyBorder="1" applyAlignment="1" applyProtection="1">
      <alignment horizontal="center"/>
      <protection hidden="1"/>
    </xf>
    <xf numFmtId="0" fontId="37" fillId="0" borderId="1" xfId="0" applyFont="1" applyBorder="1" applyProtection="1">
      <protection hidden="1"/>
    </xf>
    <xf numFmtId="192" fontId="37" fillId="0" borderId="1" xfId="0" applyNumberFormat="1" applyFont="1" applyBorder="1" applyProtection="1">
      <protection hidden="1"/>
    </xf>
    <xf numFmtId="192" fontId="37" fillId="0" borderId="1" xfId="0" applyNumberFormat="1" applyFont="1" applyBorder="1" applyAlignment="1" applyProtection="1">
      <alignment horizontal="center"/>
      <protection hidden="1"/>
    </xf>
    <xf numFmtId="0" fontId="37" fillId="0" borderId="1" xfId="0" applyFont="1" applyBorder="1" applyAlignment="1" applyProtection="1">
      <alignment horizontal="left"/>
      <protection hidden="1"/>
    </xf>
    <xf numFmtId="187" fontId="37" fillId="0" borderId="1" xfId="7" applyNumberFormat="1" applyFont="1" applyFill="1" applyBorder="1" applyAlignment="1"/>
    <xf numFmtId="43" fontId="35" fillId="0" borderId="1" xfId="7" applyFont="1" applyFill="1" applyBorder="1" applyAlignment="1"/>
    <xf numFmtId="0" fontId="35" fillId="0" borderId="1" xfId="0" applyFont="1" applyBorder="1" applyAlignment="1">
      <alignment horizontal="center"/>
    </xf>
    <xf numFmtId="0" fontId="35" fillId="0" borderId="1" xfId="7" applyNumberFormat="1" applyFont="1" applyFill="1" applyBorder="1" applyAlignment="1">
      <alignment horizontal="center"/>
    </xf>
    <xf numFmtId="187" fontId="35" fillId="0" borderId="0" xfId="7" applyNumberFormat="1" applyFont="1" applyFill="1"/>
    <xf numFmtId="43" fontId="37" fillId="0" borderId="1" xfId="7" applyFont="1" applyFill="1" applyBorder="1" applyAlignment="1"/>
    <xf numFmtId="188" fontId="35" fillId="0" borderId="1" xfId="7" applyNumberFormat="1" applyFont="1" applyFill="1" applyBorder="1" applyAlignment="1">
      <alignment horizontal="center"/>
    </xf>
    <xf numFmtId="192" fontId="35" fillId="68" borderId="1" xfId="0" applyNumberFormat="1" applyFont="1" applyFill="1" applyBorder="1" applyProtection="1">
      <protection locked="0"/>
    </xf>
    <xf numFmtId="187" fontId="35" fillId="68" borderId="1" xfId="0" applyNumberFormat="1" applyFont="1" applyFill="1" applyBorder="1" applyProtection="1">
      <protection locked="0"/>
    </xf>
    <xf numFmtId="0" fontId="53" fillId="0" borderId="0" xfId="0" applyFont="1"/>
    <xf numFmtId="0" fontId="53" fillId="0" borderId="0" xfId="0" applyFont="1" applyAlignment="1">
      <alignment horizontal="right"/>
    </xf>
    <xf numFmtId="0" fontId="6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0" fontId="27" fillId="0" borderId="1" xfId="0" applyFont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2" fontId="54" fillId="0" borderId="1" xfId="0" applyNumberFormat="1" applyFont="1" applyBorder="1" applyAlignment="1">
      <alignment horizontal="center" vertical="center"/>
    </xf>
    <xf numFmtId="0" fontId="27" fillId="8" borderId="28" xfId="0" applyFont="1" applyFill="1" applyBorder="1" applyAlignment="1">
      <alignment horizontal="center" vertical="center"/>
    </xf>
    <xf numFmtId="2" fontId="27" fillId="8" borderId="28" xfId="0" applyNumberFormat="1" applyFont="1" applyFill="1" applyBorder="1" applyAlignment="1">
      <alignment horizontal="center" vertical="center"/>
    </xf>
    <xf numFmtId="0" fontId="54" fillId="4" borderId="28" xfId="0" applyFont="1" applyFill="1" applyBorder="1" applyAlignment="1">
      <alignment horizontal="center" vertical="center"/>
    </xf>
    <xf numFmtId="2" fontId="54" fillId="4" borderId="28" xfId="0" applyNumberFormat="1" applyFont="1" applyFill="1" applyBorder="1" applyAlignment="1">
      <alignment horizontal="center" vertical="center"/>
    </xf>
    <xf numFmtId="0" fontId="27" fillId="0" borderId="2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41" fillId="2" borderId="1" xfId="0" applyFont="1" applyFill="1" applyBorder="1" applyAlignment="1">
      <alignment horizontal="center" wrapText="1"/>
    </xf>
    <xf numFmtId="194" fontId="41" fillId="5" borderId="1" xfId="0" applyNumberFormat="1" applyFont="1" applyFill="1" applyBorder="1" applyAlignment="1">
      <alignment horizontal="center" wrapText="1"/>
    </xf>
    <xf numFmtId="194" fontId="41" fillId="4" borderId="1" xfId="0" applyNumberFormat="1" applyFont="1" applyFill="1" applyBorder="1" applyAlignment="1">
      <alignment horizontal="center" wrapText="1"/>
    </xf>
    <xf numFmtId="0" fontId="41" fillId="61" borderId="1" xfId="7" applyNumberFormat="1" applyFont="1" applyFill="1" applyBorder="1" applyAlignment="1">
      <alignment horizontal="center"/>
    </xf>
    <xf numFmtId="38" fontId="1" fillId="61" borderId="1" xfId="0" applyNumberFormat="1" applyFont="1" applyFill="1" applyBorder="1" applyAlignment="1">
      <alignment horizontal="center"/>
    </xf>
    <xf numFmtId="0" fontId="1" fillId="61" borderId="1" xfId="7" applyNumberFormat="1" applyFont="1" applyFill="1" applyBorder="1" applyAlignment="1">
      <alignment horizontal="center"/>
    </xf>
    <xf numFmtId="187" fontId="1" fillId="4" borderId="1" xfId="7" applyNumberFormat="1" applyFont="1" applyFill="1" applyBorder="1" applyAlignment="1" applyProtection="1">
      <alignment horizontal="center" wrapText="1" readingOrder="1"/>
    </xf>
    <xf numFmtId="187" fontId="1" fillId="2" borderId="1" xfId="7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6" fillId="0" borderId="3" xfId="0" applyFont="1" applyBorder="1"/>
    <xf numFmtId="0" fontId="6" fillId="4" borderId="1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1" xfId="7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53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188" fontId="6" fillId="0" borderId="1" xfId="7" applyNumberFormat="1" applyFont="1" applyBorder="1" applyAlignment="1"/>
    <xf numFmtId="2" fontId="6" fillId="0" borderId="1" xfId="0" applyNumberFormat="1" applyFont="1" applyBorder="1"/>
    <xf numFmtId="187" fontId="6" fillId="0" borderId="1" xfId="7" applyNumberFormat="1" applyFont="1" applyBorder="1" applyAlignment="1"/>
    <xf numFmtId="187" fontId="55" fillId="4" borderId="1" xfId="2" applyNumberFormat="1" applyFont="1" applyFill="1" applyBorder="1"/>
    <xf numFmtId="187" fontId="6" fillId="4" borderId="1" xfId="7" applyNumberFormat="1" applyFont="1" applyFill="1" applyBorder="1" applyAlignment="1">
      <alignment horizontal="center"/>
    </xf>
    <xf numFmtId="187" fontId="55" fillId="2" borderId="1" xfId="2" applyNumberFormat="1" applyFont="1" applyFill="1" applyBorder="1"/>
    <xf numFmtId="187" fontId="6" fillId="2" borderId="1" xfId="7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6" fillId="0" borderId="0" xfId="0" applyFont="1"/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188" fontId="6" fillId="3" borderId="1" xfId="7" applyNumberFormat="1" applyFont="1" applyFill="1" applyBorder="1" applyAlignment="1"/>
    <xf numFmtId="0" fontId="6" fillId="6" borderId="1" xfId="0" applyFont="1" applyFill="1" applyBorder="1"/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56" fillId="0" borderId="0" xfId="0" applyFont="1"/>
    <xf numFmtId="2" fontId="56" fillId="0" borderId="0" xfId="0" applyNumberFormat="1" applyFont="1"/>
    <xf numFmtId="187" fontId="7" fillId="0" borderId="0" xfId="0" applyNumberFormat="1" applyFont="1"/>
    <xf numFmtId="187" fontId="5" fillId="62" borderId="1" xfId="0" applyNumberFormat="1" applyFont="1" applyFill="1" applyBorder="1" applyAlignment="1">
      <alignment horizontal="center" vertical="center" wrapText="1"/>
    </xf>
    <xf numFmtId="194" fontId="8" fillId="62" borderId="4" xfId="0" applyNumberFormat="1" applyFont="1" applyFill="1" applyBorder="1" applyAlignment="1">
      <alignment horizontal="center" vertical="top" wrapText="1"/>
    </xf>
    <xf numFmtId="194" fontId="8" fillId="62" borderId="4" xfId="7" applyNumberFormat="1" applyFont="1" applyFill="1" applyBorder="1" applyAlignment="1">
      <alignment horizontal="center" vertical="top" wrapText="1"/>
    </xf>
    <xf numFmtId="194" fontId="8" fillId="62" borderId="9" xfId="7" applyNumberFormat="1" applyFont="1" applyFill="1" applyBorder="1" applyAlignment="1">
      <alignment horizontal="center" vertical="top" wrapText="1"/>
    </xf>
    <xf numFmtId="187" fontId="8" fillId="62" borderId="1" xfId="0" applyNumberFormat="1" applyFont="1" applyFill="1" applyBorder="1" applyAlignment="1">
      <alignment horizontal="center" vertical="top" wrapText="1"/>
    </xf>
    <xf numFmtId="194" fontId="8" fillId="62" borderId="9" xfId="0" applyNumberFormat="1" applyFont="1" applyFill="1" applyBorder="1" applyAlignment="1">
      <alignment horizontal="center" vertical="top" wrapText="1"/>
    </xf>
    <xf numFmtId="187" fontId="5" fillId="62" borderId="1" xfId="0" applyNumberFormat="1" applyFont="1" applyFill="1" applyBorder="1" applyAlignment="1">
      <alignment horizontal="center" vertical="center"/>
    </xf>
    <xf numFmtId="187" fontId="7" fillId="0" borderId="1" xfId="0" applyNumberFormat="1" applyFont="1" applyBorder="1" applyAlignment="1">
      <alignment horizontal="left"/>
    </xf>
    <xf numFmtId="194" fontId="7" fillId="0" borderId="1" xfId="0" applyNumberFormat="1" applyFont="1" applyBorder="1"/>
    <xf numFmtId="187" fontId="7" fillId="0" borderId="1" xfId="0" applyNumberFormat="1" applyFont="1" applyBorder="1" applyAlignment="1">
      <alignment horizontal="center"/>
    </xf>
    <xf numFmtId="194" fontId="7" fillId="0" borderId="1" xfId="0" applyNumberFormat="1" applyFont="1" applyBorder="1" applyAlignment="1">
      <alignment horizontal="right"/>
    </xf>
    <xf numFmtId="187" fontId="53" fillId="0" borderId="1" xfId="0" applyNumberFormat="1" applyFont="1" applyBorder="1" applyAlignment="1">
      <alignment horizontal="center"/>
    </xf>
    <xf numFmtId="194" fontId="7" fillId="0" borderId="1" xfId="7" applyNumberFormat="1" applyFont="1" applyFill="1" applyBorder="1" applyAlignment="1"/>
    <xf numFmtId="187" fontId="5" fillId="62" borderId="1" xfId="0" applyNumberFormat="1" applyFont="1" applyFill="1" applyBorder="1" applyAlignment="1">
      <alignment horizontal="center"/>
    </xf>
    <xf numFmtId="194" fontId="5" fillId="62" borderId="1" xfId="0" applyNumberFormat="1" applyFont="1" applyFill="1" applyBorder="1" applyAlignment="1">
      <alignment horizontal="right"/>
    </xf>
    <xf numFmtId="187" fontId="7" fillId="62" borderId="1" xfId="0" applyNumberFormat="1" applyFont="1" applyFill="1" applyBorder="1" applyAlignment="1">
      <alignment horizontal="center"/>
    </xf>
    <xf numFmtId="187" fontId="53" fillId="62" borderId="1" xfId="0" applyNumberFormat="1" applyFont="1" applyFill="1" applyBorder="1" applyAlignment="1">
      <alignment horizontal="center"/>
    </xf>
    <xf numFmtId="187" fontId="6" fillId="62" borderId="1" xfId="0" applyNumberFormat="1" applyFont="1" applyFill="1" applyBorder="1" applyAlignment="1">
      <alignment horizontal="center"/>
    </xf>
    <xf numFmtId="194" fontId="57" fillId="62" borderId="1" xfId="0" applyNumberFormat="1" applyFont="1" applyFill="1" applyBorder="1" applyAlignment="1">
      <alignment horizontal="center" vertical="center"/>
    </xf>
    <xf numFmtId="187" fontId="7" fillId="0" borderId="1" xfId="0" applyNumberFormat="1" applyFont="1" applyBorder="1" applyAlignment="1">
      <alignment horizontal="left" vertical="center"/>
    </xf>
    <xf numFmtId="194" fontId="7" fillId="0" borderId="1" xfId="7" applyNumberFormat="1" applyFont="1" applyFill="1" applyBorder="1" applyAlignment="1">
      <alignment horizontal="right" vertical="center"/>
    </xf>
    <xf numFmtId="187" fontId="7" fillId="0" borderId="1" xfId="7" applyNumberFormat="1" applyFont="1" applyFill="1" applyBorder="1" applyAlignment="1">
      <alignment horizontal="right" vertical="center"/>
    </xf>
    <xf numFmtId="187" fontId="7" fillId="0" borderId="1" xfId="0" applyNumberFormat="1" applyFont="1" applyBorder="1" applyAlignment="1">
      <alignment horizontal="center" vertical="center"/>
    </xf>
    <xf numFmtId="194" fontId="7" fillId="0" borderId="1" xfId="0" applyNumberFormat="1" applyFont="1" applyBorder="1" applyAlignment="1">
      <alignment horizontal="right" vertical="center"/>
    </xf>
    <xf numFmtId="194" fontId="5" fillId="62" borderId="1" xfId="7" applyNumberFormat="1" applyFont="1" applyFill="1" applyBorder="1" applyAlignment="1">
      <alignment horizontal="right" vertical="center"/>
    </xf>
    <xf numFmtId="187" fontId="5" fillId="62" borderId="1" xfId="7" applyNumberFormat="1" applyFont="1" applyFill="1" applyBorder="1" applyAlignment="1">
      <alignment horizontal="right" vertical="center"/>
    </xf>
    <xf numFmtId="194" fontId="5" fillId="62" borderId="1" xfId="0" applyNumberFormat="1" applyFont="1" applyFill="1" applyBorder="1" applyAlignment="1">
      <alignment horizontal="right" vertical="center"/>
    </xf>
    <xf numFmtId="187" fontId="7" fillId="0" borderId="1" xfId="0" applyNumberFormat="1" applyFont="1" applyBorder="1" applyAlignment="1">
      <alignment horizontal="left" vertical="center" wrapText="1"/>
    </xf>
    <xf numFmtId="194" fontId="7" fillId="0" borderId="1" xfId="0" applyNumberFormat="1" applyFont="1" applyBorder="1" applyAlignment="1">
      <alignment horizontal="right" vertical="center" wrapText="1"/>
    </xf>
    <xf numFmtId="187" fontId="45" fillId="0" borderId="1" xfId="7" applyNumberFormat="1" applyFont="1" applyFill="1" applyBorder="1" applyAlignment="1">
      <alignment horizontal="right"/>
    </xf>
    <xf numFmtId="194" fontId="7" fillId="0" borderId="1" xfId="7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left"/>
    </xf>
    <xf numFmtId="194" fontId="5" fillId="62" borderId="1" xfId="7" applyNumberFormat="1" applyFont="1" applyFill="1" applyBorder="1" applyAlignment="1">
      <alignment horizontal="right"/>
    </xf>
    <xf numFmtId="194" fontId="8" fillId="62" borderId="1" xfId="7" applyNumberFormat="1" applyFont="1" applyFill="1" applyBorder="1" applyAlignment="1">
      <alignment horizontal="right"/>
    </xf>
    <xf numFmtId="194" fontId="5" fillId="62" borderId="1" xfId="0" applyNumberFormat="1" applyFont="1" applyFill="1" applyBorder="1" applyAlignment="1">
      <alignment horizontal="center" vertical="center"/>
    </xf>
    <xf numFmtId="43" fontId="58" fillId="0" borderId="1" xfId="7" applyFont="1" applyFill="1" applyBorder="1" applyAlignment="1">
      <alignment horizontal="left"/>
    </xf>
    <xf numFmtId="194" fontId="7" fillId="0" borderId="4" xfId="0" applyNumberFormat="1" applyFont="1" applyBorder="1" applyAlignment="1">
      <alignment horizontal="right" vertical="center" wrapText="1"/>
    </xf>
    <xf numFmtId="194" fontId="7" fillId="0" borderId="1" xfId="0" applyNumberFormat="1" applyFont="1" applyBorder="1" applyAlignment="1">
      <alignment vertical="center" wrapText="1"/>
    </xf>
    <xf numFmtId="194" fontId="7" fillId="0" borderId="1" xfId="0" applyNumberFormat="1" applyFont="1" applyBorder="1" applyAlignment="1">
      <alignment horizontal="right" vertical="top" wrapText="1" indent="1"/>
    </xf>
    <xf numFmtId="194" fontId="7" fillId="0" borderId="1" xfId="0" applyNumberFormat="1" applyFont="1" applyBorder="1" applyAlignment="1">
      <alignment horizontal="right" wrapText="1"/>
    </xf>
    <xf numFmtId="194" fontId="7" fillId="62" borderId="1" xfId="7" applyNumberFormat="1" applyFont="1" applyFill="1" applyBorder="1" applyAlignment="1">
      <alignment horizontal="right"/>
    </xf>
    <xf numFmtId="194" fontId="7" fillId="62" borderId="1" xfId="0" applyNumberFormat="1" applyFont="1" applyFill="1" applyBorder="1" applyAlignment="1">
      <alignment horizontal="right"/>
    </xf>
    <xf numFmtId="187" fontId="58" fillId="0" borderId="1" xfId="7" applyNumberFormat="1" applyFont="1" applyFill="1" applyBorder="1" applyAlignment="1">
      <alignment horizontal="left"/>
    </xf>
    <xf numFmtId="187" fontId="58" fillId="0" borderId="1" xfId="7" applyNumberFormat="1" applyFont="1" applyFill="1" applyBorder="1" applyAlignment="1">
      <alignment horizontal="left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53" borderId="1" xfId="0" applyFont="1" applyFill="1" applyBorder="1" applyAlignment="1">
      <alignment horizontal="center" vertical="center" wrapText="1"/>
    </xf>
    <xf numFmtId="0" fontId="46" fillId="4" borderId="1" xfId="0" applyFont="1" applyFill="1" applyBorder="1" applyAlignment="1">
      <alignment horizontal="center" vertical="center" wrapText="1"/>
    </xf>
    <xf numFmtId="0" fontId="46" fillId="54" borderId="1" xfId="0" applyFont="1" applyFill="1" applyBorder="1" applyAlignment="1">
      <alignment horizontal="center" vertical="center"/>
    </xf>
    <xf numFmtId="2" fontId="46" fillId="54" borderId="1" xfId="7" applyNumberFormat="1" applyFont="1" applyFill="1" applyBorder="1" applyAlignment="1">
      <alignment horizontal="center" vertical="center"/>
    </xf>
    <xf numFmtId="0" fontId="46" fillId="55" borderId="1" xfId="0" applyFont="1" applyFill="1" applyBorder="1" applyAlignment="1">
      <alignment horizontal="center" vertical="center"/>
    </xf>
    <xf numFmtId="2" fontId="46" fillId="55" borderId="1" xfId="7" applyNumberFormat="1" applyFont="1" applyFill="1" applyBorder="1" applyAlignment="1">
      <alignment horizontal="center" vertical="center"/>
    </xf>
    <xf numFmtId="0" fontId="46" fillId="56" borderId="1" xfId="0" applyFont="1" applyFill="1" applyBorder="1" applyAlignment="1">
      <alignment horizontal="center" vertical="center"/>
    </xf>
    <xf numFmtId="2" fontId="46" fillId="56" borderId="1" xfId="7" applyNumberFormat="1" applyFont="1" applyFill="1" applyBorder="1" applyAlignment="1">
      <alignment horizontal="center" vertical="center"/>
    </xf>
    <xf numFmtId="0" fontId="46" fillId="57" borderId="9" xfId="0" applyFont="1" applyFill="1" applyBorder="1" applyAlignment="1">
      <alignment horizontal="center" vertical="center"/>
    </xf>
    <xf numFmtId="0" fontId="46" fillId="57" borderId="1" xfId="0" applyFont="1" applyFill="1" applyBorder="1" applyAlignment="1">
      <alignment horizontal="center" vertical="center"/>
    </xf>
    <xf numFmtId="2" fontId="46" fillId="57" borderId="1" xfId="7" applyNumberFormat="1" applyFont="1" applyFill="1" applyBorder="1" applyAlignment="1">
      <alignment horizontal="center" vertical="center"/>
    </xf>
    <xf numFmtId="2" fontId="46" fillId="57" borderId="9" xfId="7" applyNumberFormat="1" applyFont="1" applyFill="1" applyBorder="1" applyAlignment="1">
      <alignment horizontal="center" vertical="center"/>
    </xf>
    <xf numFmtId="0" fontId="46" fillId="5" borderId="9" xfId="0" applyFont="1" applyFill="1" applyBorder="1" applyAlignment="1">
      <alignment horizontal="center" vertical="center"/>
    </xf>
    <xf numFmtId="2" fontId="46" fillId="5" borderId="9" xfId="7" applyNumberFormat="1" applyFont="1" applyFill="1" applyBorder="1" applyAlignment="1">
      <alignment horizontal="center" vertical="center"/>
    </xf>
    <xf numFmtId="0" fontId="46" fillId="40" borderId="9" xfId="0" applyFont="1" applyFill="1" applyBorder="1" applyAlignment="1">
      <alignment horizontal="center" vertical="center"/>
    </xf>
    <xf numFmtId="2" fontId="46" fillId="40" borderId="9" xfId="7" applyNumberFormat="1" applyFont="1" applyFill="1" applyBorder="1" applyAlignment="1">
      <alignment horizontal="center" vertical="center"/>
    </xf>
    <xf numFmtId="0" fontId="46" fillId="40" borderId="1" xfId="0" applyFont="1" applyFill="1" applyBorder="1" applyAlignment="1">
      <alignment horizontal="center" vertical="center"/>
    </xf>
    <xf numFmtId="2" fontId="46" fillId="40" borderId="8" xfId="7" applyNumberFormat="1" applyFont="1" applyFill="1" applyBorder="1" applyAlignment="1">
      <alignment horizontal="center" vertical="center"/>
    </xf>
    <xf numFmtId="0" fontId="60" fillId="46" borderId="9" xfId="0" applyFont="1" applyFill="1" applyBorder="1" applyAlignment="1">
      <alignment horizontal="center" vertical="center"/>
    </xf>
    <xf numFmtId="2" fontId="60" fillId="46" borderId="9" xfId="7" applyNumberFormat="1" applyFont="1" applyFill="1" applyBorder="1" applyAlignment="1">
      <alignment horizontal="center" vertical="center"/>
    </xf>
    <xf numFmtId="0" fontId="60" fillId="46" borderId="1" xfId="0" applyFont="1" applyFill="1" applyBorder="1" applyAlignment="1">
      <alignment horizontal="center" vertical="center"/>
    </xf>
    <xf numFmtId="2" fontId="60" fillId="46" borderId="1" xfId="7" applyNumberFormat="1" applyFont="1" applyFill="1" applyBorder="1" applyAlignment="1">
      <alignment horizontal="center" vertical="center"/>
    </xf>
    <xf numFmtId="0" fontId="61" fillId="58" borderId="9" xfId="0" applyFont="1" applyFill="1" applyBorder="1" applyAlignment="1">
      <alignment horizontal="center" vertical="center"/>
    </xf>
    <xf numFmtId="2" fontId="61" fillId="58" borderId="9" xfId="7" applyNumberFormat="1" applyFont="1" applyFill="1" applyBorder="1" applyAlignment="1">
      <alignment horizontal="center" vertical="center"/>
    </xf>
    <xf numFmtId="0" fontId="61" fillId="58" borderId="1" xfId="0" applyFont="1" applyFill="1" applyBorder="1" applyAlignment="1">
      <alignment horizontal="center" vertical="center"/>
    </xf>
    <xf numFmtId="2" fontId="61" fillId="58" borderId="1" xfId="7" applyNumberFormat="1" applyFont="1" applyFill="1" applyBorder="1" applyAlignment="1">
      <alignment horizontal="center" vertical="center"/>
    </xf>
    <xf numFmtId="0" fontId="46" fillId="3" borderId="28" xfId="0" applyFont="1" applyFill="1" applyBorder="1" applyAlignment="1">
      <alignment horizontal="center"/>
    </xf>
    <xf numFmtId="0" fontId="46" fillId="4" borderId="28" xfId="0" applyFont="1" applyFill="1" applyBorder="1" applyAlignment="1">
      <alignment horizontal="center"/>
    </xf>
    <xf numFmtId="2" fontId="46" fillId="4" borderId="28" xfId="7" applyNumberFormat="1" applyFont="1" applyFill="1" applyBorder="1" applyAlignment="1">
      <alignment horizontal="center"/>
    </xf>
    <xf numFmtId="0" fontId="46" fillId="2" borderId="28" xfId="0" applyFont="1" applyFill="1" applyBorder="1" applyAlignment="1">
      <alignment horizontal="center"/>
    </xf>
    <xf numFmtId="2" fontId="46" fillId="2" borderId="28" xfId="7" applyNumberFormat="1" applyFont="1" applyFill="1" applyBorder="1" applyAlignment="1">
      <alignment horizontal="center"/>
    </xf>
    <xf numFmtId="0" fontId="46" fillId="59" borderId="28" xfId="0" applyFont="1" applyFill="1" applyBorder="1" applyAlignment="1">
      <alignment horizontal="center"/>
    </xf>
    <xf numFmtId="2" fontId="46" fillId="59" borderId="28" xfId="7" applyNumberFormat="1" applyFont="1" applyFill="1" applyBorder="1" applyAlignment="1">
      <alignment horizontal="center"/>
    </xf>
    <xf numFmtId="3" fontId="5" fillId="0" borderId="1" xfId="0" applyNumberFormat="1" applyFont="1" applyBorder="1"/>
    <xf numFmtId="3" fontId="1" fillId="0" borderId="1" xfId="0" applyNumberFormat="1" applyFont="1" applyBorder="1"/>
    <xf numFmtId="0" fontId="5" fillId="2" borderId="1" xfId="0" applyFont="1" applyFill="1" applyBorder="1"/>
    <xf numFmtId="187" fontId="5" fillId="70" borderId="1" xfId="0" applyNumberFormat="1" applyFont="1" applyFill="1" applyBorder="1" applyProtection="1">
      <protection locked="0"/>
    </xf>
    <xf numFmtId="187" fontId="1" fillId="70" borderId="1" xfId="0" applyNumberFormat="1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hidden="1"/>
    </xf>
    <xf numFmtId="187" fontId="9" fillId="70" borderId="1" xfId="0" applyNumberFormat="1" applyFont="1" applyFill="1" applyBorder="1" applyProtection="1">
      <protection locked="0"/>
    </xf>
    <xf numFmtId="187" fontId="62" fillId="0" borderId="0" xfId="0" applyNumberFormat="1" applyFont="1"/>
    <xf numFmtId="194" fontId="62" fillId="0" borderId="0" xfId="7" applyNumberFormat="1" applyFont="1" applyFill="1"/>
    <xf numFmtId="187" fontId="62" fillId="0" borderId="0" xfId="0" applyNumberFormat="1" applyFont="1" applyAlignment="1">
      <alignment horizontal="center"/>
    </xf>
    <xf numFmtId="194" fontId="62" fillId="0" borderId="0" xfId="0" applyNumberFormat="1" applyFont="1"/>
    <xf numFmtId="187" fontId="46" fillId="7" borderId="1" xfId="0" applyNumberFormat="1" applyFont="1" applyFill="1" applyBorder="1" applyAlignment="1">
      <alignment horizontal="center" vertical="center"/>
    </xf>
    <xf numFmtId="187" fontId="46" fillId="7" borderId="1" xfId="0" applyNumberFormat="1" applyFont="1" applyFill="1" applyBorder="1" applyAlignment="1">
      <alignment horizontal="center" vertical="center" wrapText="1"/>
    </xf>
    <xf numFmtId="194" fontId="46" fillId="7" borderId="1" xfId="0" applyNumberFormat="1" applyFont="1" applyFill="1" applyBorder="1" applyAlignment="1">
      <alignment horizontal="center" vertical="center" wrapText="1"/>
    </xf>
    <xf numFmtId="194" fontId="46" fillId="7" borderId="1" xfId="7" applyNumberFormat="1" applyFont="1" applyFill="1" applyBorder="1" applyAlignment="1">
      <alignment horizontal="center" vertical="center" wrapText="1"/>
    </xf>
    <xf numFmtId="38" fontId="46" fillId="7" borderId="1" xfId="0" applyNumberFormat="1" applyFont="1" applyFill="1" applyBorder="1" applyAlignment="1">
      <alignment horizontal="center" vertical="center" wrapText="1"/>
    </xf>
    <xf numFmtId="40" fontId="46" fillId="7" borderId="1" xfId="0" applyNumberFormat="1" applyFont="1" applyFill="1" applyBorder="1" applyAlignment="1">
      <alignment horizontal="center" vertical="center" wrapText="1"/>
    </xf>
    <xf numFmtId="43" fontId="63" fillId="0" borderId="1" xfId="7" applyFont="1" applyFill="1" applyBorder="1" applyAlignment="1">
      <alignment horizontal="left"/>
    </xf>
    <xf numFmtId="194" fontId="46" fillId="0" borderId="1" xfId="7" applyNumberFormat="1" applyFont="1" applyFill="1" applyBorder="1" applyAlignment="1">
      <alignment horizontal="right"/>
    </xf>
    <xf numFmtId="194" fontId="46" fillId="3" borderId="1" xfId="0" applyNumberFormat="1" applyFont="1" applyFill="1" applyBorder="1" applyAlignment="1">
      <alignment horizontal="right"/>
    </xf>
    <xf numFmtId="187" fontId="46" fillId="3" borderId="1" xfId="0" applyNumberFormat="1" applyFont="1" applyFill="1" applyBorder="1" applyAlignment="1">
      <alignment horizontal="center"/>
    </xf>
    <xf numFmtId="187" fontId="46" fillId="0" borderId="1" xfId="0" applyNumberFormat="1" applyFont="1" applyBorder="1" applyAlignment="1">
      <alignment horizontal="center" wrapText="1"/>
    </xf>
    <xf numFmtId="187" fontId="46" fillId="0" borderId="1" xfId="0" applyNumberFormat="1" applyFont="1" applyBorder="1" applyAlignment="1">
      <alignment wrapText="1"/>
    </xf>
    <xf numFmtId="187" fontId="7" fillId="0" borderId="0" xfId="0" applyNumberFormat="1" applyFont="1" applyAlignment="1">
      <alignment wrapText="1"/>
    </xf>
    <xf numFmtId="187" fontId="46" fillId="7" borderId="1" xfId="0" applyNumberFormat="1" applyFont="1" applyFill="1" applyBorder="1" applyAlignment="1">
      <alignment horizontal="center" wrapText="1"/>
    </xf>
    <xf numFmtId="194" fontId="46" fillId="7" borderId="1" xfId="7" applyNumberFormat="1" applyFont="1" applyFill="1" applyBorder="1" applyAlignment="1">
      <alignment horizontal="right" wrapText="1"/>
    </xf>
    <xf numFmtId="194" fontId="46" fillId="7" borderId="1" xfId="0" applyNumberFormat="1" applyFont="1" applyFill="1" applyBorder="1" applyAlignment="1">
      <alignment horizontal="right" wrapText="1"/>
    </xf>
    <xf numFmtId="187" fontId="46" fillId="7" borderId="1" xfId="0" applyNumberFormat="1" applyFont="1" applyFill="1" applyBorder="1" applyAlignment="1">
      <alignment wrapText="1"/>
    </xf>
    <xf numFmtId="187" fontId="60" fillId="7" borderId="1" xfId="0" applyNumberFormat="1" applyFont="1" applyFill="1" applyBorder="1" applyAlignment="1">
      <alignment horizontal="right" wrapText="1"/>
    </xf>
    <xf numFmtId="187" fontId="60" fillId="3" borderId="1" xfId="0" applyNumberFormat="1" applyFont="1" applyFill="1" applyBorder="1" applyAlignment="1">
      <alignment horizontal="right"/>
    </xf>
    <xf numFmtId="194" fontId="46" fillId="0" borderId="1" xfId="0" applyNumberFormat="1" applyFont="1" applyBorder="1" applyAlignment="1">
      <alignment horizontal="right"/>
    </xf>
    <xf numFmtId="187" fontId="5" fillId="7" borderId="1" xfId="0" applyNumberFormat="1" applyFont="1" applyFill="1" applyBorder="1" applyAlignment="1">
      <alignment horizontal="left"/>
    </xf>
    <xf numFmtId="194" fontId="5" fillId="7" borderId="1" xfId="0" applyNumberFormat="1" applyFont="1" applyFill="1" applyBorder="1"/>
    <xf numFmtId="187" fontId="5" fillId="7" borderId="1" xfId="0" applyNumberFormat="1" applyFont="1" applyFill="1" applyBorder="1" applyAlignment="1">
      <alignment horizontal="center"/>
    </xf>
    <xf numFmtId="194" fontId="5" fillId="7" borderId="1" xfId="0" applyNumberFormat="1" applyFont="1" applyFill="1" applyBorder="1" applyAlignment="1">
      <alignment horizontal="right"/>
    </xf>
    <xf numFmtId="187" fontId="5" fillId="7" borderId="1" xfId="0" applyNumberFormat="1" applyFont="1" applyFill="1" applyBorder="1" applyAlignment="1">
      <alignment horizontal="right"/>
    </xf>
    <xf numFmtId="187" fontId="7" fillId="7" borderId="1" xfId="0" applyNumberFormat="1" applyFont="1" applyFill="1" applyBorder="1" applyAlignment="1">
      <alignment horizontal="center"/>
    </xf>
    <xf numFmtId="187" fontId="53" fillId="7" borderId="1" xfId="0" applyNumberFormat="1" applyFont="1" applyFill="1" applyBorder="1" applyAlignment="1">
      <alignment horizontal="center"/>
    </xf>
    <xf numFmtId="187" fontId="6" fillId="7" borderId="1" xfId="0" applyNumberFormat="1" applyFont="1" applyFill="1" applyBorder="1" applyAlignment="1">
      <alignment horizontal="center"/>
    </xf>
    <xf numFmtId="194" fontId="57" fillId="7" borderId="1" xfId="0" applyNumberFormat="1" applyFont="1" applyFill="1" applyBorder="1" applyAlignment="1">
      <alignment horizontal="center" vertical="center"/>
    </xf>
    <xf numFmtId="187" fontId="57" fillId="7" borderId="4" xfId="0" applyNumberFormat="1" applyFont="1" applyFill="1" applyBorder="1"/>
    <xf numFmtId="187" fontId="57" fillId="7" borderId="10" xfId="0" applyNumberFormat="1" applyFont="1" applyFill="1" applyBorder="1"/>
    <xf numFmtId="187" fontId="5" fillId="7" borderId="1" xfId="0" applyNumberFormat="1" applyFont="1" applyFill="1" applyBorder="1" applyAlignment="1">
      <alignment horizontal="center" vertical="center"/>
    </xf>
    <xf numFmtId="43" fontId="64" fillId="0" borderId="1" xfId="7" applyFont="1" applyFill="1" applyBorder="1" applyAlignment="1">
      <alignment horizontal="left"/>
    </xf>
    <xf numFmtId="192" fontId="5" fillId="54" borderId="1" xfId="7" applyNumberFormat="1" applyFont="1" applyFill="1" applyBorder="1" applyAlignment="1" applyProtection="1">
      <alignment horizontal="center"/>
      <protection locked="0"/>
    </xf>
    <xf numFmtId="0" fontId="5" fillId="58" borderId="1" xfId="0" applyFont="1" applyFill="1" applyBorder="1" applyAlignment="1">
      <alignment horizontal="center"/>
    </xf>
    <xf numFmtId="192" fontId="1" fillId="64" borderId="1" xfId="0" applyNumberFormat="1" applyFont="1" applyFill="1" applyBorder="1"/>
    <xf numFmtId="192" fontId="1" fillId="57" borderId="1" xfId="0" applyNumberFormat="1" applyFont="1" applyFill="1" applyBorder="1"/>
    <xf numFmtId="192" fontId="5" fillId="57" borderId="1" xfId="0" applyNumberFormat="1" applyFont="1" applyFill="1" applyBorder="1"/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1" fillId="0" borderId="1" xfId="0" applyFont="1" applyBorder="1"/>
    <xf numFmtId="2" fontId="1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2" fontId="1" fillId="3" borderId="1" xfId="0" applyNumberFormat="1" applyFont="1" applyFill="1" applyBorder="1" applyAlignment="1">
      <alignment horizontal="center"/>
    </xf>
    <xf numFmtId="2" fontId="9" fillId="3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" fontId="1" fillId="7" borderId="1" xfId="0" applyNumberFormat="1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2" fontId="9" fillId="7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3" borderId="1" xfId="0" applyFont="1" applyFill="1" applyBorder="1" applyAlignment="1">
      <alignment horizontal="left"/>
    </xf>
    <xf numFmtId="0" fontId="65" fillId="0" borderId="0" xfId="0" applyFont="1" applyAlignment="1">
      <alignment vertical="center"/>
    </xf>
    <xf numFmtId="0" fontId="25" fillId="0" borderId="0" xfId="0" applyFont="1"/>
    <xf numFmtId="0" fontId="65" fillId="7" borderId="1" xfId="0" applyFont="1" applyFill="1" applyBorder="1" applyAlignment="1">
      <alignment horizontal="center" vertical="center"/>
    </xf>
    <xf numFmtId="0" fontId="65" fillId="7" borderId="9" xfId="0" applyFont="1" applyFill="1" applyBorder="1" applyAlignment="1">
      <alignment horizontal="center" vertical="center"/>
    </xf>
    <xf numFmtId="0" fontId="65" fillId="7" borderId="2" xfId="0" applyFont="1" applyFill="1" applyBorder="1" applyAlignment="1">
      <alignment horizontal="center" vertical="center"/>
    </xf>
    <xf numFmtId="0" fontId="47" fillId="0" borderId="1" xfId="0" applyFont="1" applyBorder="1" applyAlignment="1">
      <alignment horizontal="center" vertical="top"/>
    </xf>
    <xf numFmtId="0" fontId="47" fillId="0" borderId="1" xfId="0" applyFont="1" applyBorder="1" applyAlignment="1">
      <alignment vertical="top"/>
    </xf>
    <xf numFmtId="43" fontId="47" fillId="0" borderId="1" xfId="7" applyFont="1" applyBorder="1" applyAlignment="1">
      <alignment vertical="top"/>
    </xf>
    <xf numFmtId="0" fontId="66" fillId="0" borderId="1" xfId="0" applyFont="1" applyBorder="1" applyAlignment="1">
      <alignment horizontal="center" vertical="top"/>
    </xf>
    <xf numFmtId="43" fontId="66" fillId="0" borderId="1" xfId="7" applyFont="1" applyBorder="1" applyAlignment="1">
      <alignment horizontal="center" vertical="top"/>
    </xf>
    <xf numFmtId="0" fontId="47" fillId="3" borderId="1" xfId="0" applyFont="1" applyFill="1" applyBorder="1" applyAlignment="1">
      <alignment horizontal="center" vertical="top"/>
    </xf>
    <xf numFmtId="0" fontId="47" fillId="3" borderId="1" xfId="0" applyFont="1" applyFill="1" applyBorder="1" applyAlignment="1">
      <alignment horizontal="left" vertical="top"/>
    </xf>
    <xf numFmtId="0" fontId="47" fillId="3" borderId="1" xfId="0" applyFont="1" applyFill="1" applyBorder="1" applyAlignment="1">
      <alignment horizontal="left" vertical="top" wrapText="1"/>
    </xf>
    <xf numFmtId="0" fontId="47" fillId="7" borderId="1" xfId="0" applyFont="1" applyFill="1" applyBorder="1" applyAlignment="1">
      <alignment horizontal="center" vertical="top"/>
    </xf>
    <xf numFmtId="43" fontId="47" fillId="7" borderId="1" xfId="7" applyFont="1" applyFill="1" applyBorder="1" applyAlignment="1">
      <alignment vertical="top"/>
    </xf>
    <xf numFmtId="0" fontId="66" fillId="7" borderId="1" xfId="0" applyFont="1" applyFill="1" applyBorder="1" applyAlignment="1">
      <alignment horizontal="center" vertical="top"/>
    </xf>
    <xf numFmtId="43" fontId="66" fillId="7" borderId="1" xfId="7" applyFont="1" applyFill="1" applyBorder="1" applyAlignment="1">
      <alignment horizontal="center" vertical="top"/>
    </xf>
    <xf numFmtId="0" fontId="67" fillId="0" borderId="0" xfId="0" applyFont="1"/>
    <xf numFmtId="0" fontId="68" fillId="0" borderId="0" xfId="0" applyFont="1"/>
    <xf numFmtId="0" fontId="67" fillId="0" borderId="0" xfId="0" applyFont="1" applyAlignment="1">
      <alignment horizontal="center"/>
    </xf>
    <xf numFmtId="0" fontId="67" fillId="3" borderId="0" xfId="0" applyFont="1" applyFill="1"/>
    <xf numFmtId="0" fontId="49" fillId="0" borderId="1" xfId="0" applyFont="1" applyBorder="1" applyAlignment="1">
      <alignment horizontal="center"/>
    </xf>
    <xf numFmtId="0" fontId="68" fillId="3" borderId="0" xfId="0" applyFont="1" applyFill="1"/>
    <xf numFmtId="0" fontId="9" fillId="5" borderId="1" xfId="0" applyFont="1" applyFill="1" applyBorder="1"/>
    <xf numFmtId="0" fontId="1" fillId="54" borderId="1" xfId="0" applyFont="1" applyFill="1" applyBorder="1"/>
    <xf numFmtId="2" fontId="1" fillId="54" borderId="1" xfId="0" applyNumberFormat="1" applyFont="1" applyFill="1" applyBorder="1" applyAlignment="1">
      <alignment horizontal="center"/>
    </xf>
    <xf numFmtId="187" fontId="5" fillId="0" borderId="1" xfId="0" applyNumberFormat="1" applyFont="1" applyBorder="1"/>
    <xf numFmtId="194" fontId="5" fillId="0" borderId="1" xfId="0" applyNumberFormat="1" applyFont="1" applyBorder="1"/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3" fontId="5" fillId="54" borderId="1" xfId="7" applyFont="1" applyFill="1" applyBorder="1"/>
    <xf numFmtId="43" fontId="5" fillId="54" borderId="1" xfId="7" applyFont="1" applyFill="1" applyBorder="1" applyAlignment="1">
      <alignment horizontal="center"/>
    </xf>
    <xf numFmtId="43" fontId="42" fillId="58" borderId="1" xfId="7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194" fontId="5" fillId="5" borderId="1" xfId="0" applyNumberFormat="1" applyFont="1" applyFill="1" applyBorder="1"/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3" fontId="5" fillId="53" borderId="1" xfId="7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5" fillId="64" borderId="1" xfId="0" applyFont="1" applyFill="1" applyBorder="1" applyAlignment="1">
      <alignment horizontal="center" vertical="center"/>
    </xf>
    <xf numFmtId="43" fontId="5" fillId="2" borderId="1" xfId="0" applyNumberFormat="1" applyFont="1" applyFill="1" applyBorder="1"/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1" fillId="0" borderId="0" xfId="0" applyFont="1"/>
    <xf numFmtId="0" fontId="71" fillId="0" borderId="0" xfId="0" applyFont="1" applyAlignment="1">
      <alignment horizontal="center"/>
    </xf>
    <xf numFmtId="0" fontId="73" fillId="0" borderId="0" xfId="66"/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48" fillId="0" borderId="4" xfId="0" applyFont="1" applyBorder="1" applyAlignment="1">
      <alignment horizontal="center"/>
    </xf>
    <xf numFmtId="0" fontId="48" fillId="0" borderId="10" xfId="0" applyFont="1" applyBorder="1" applyAlignment="1">
      <alignment horizontal="center"/>
    </xf>
    <xf numFmtId="0" fontId="48" fillId="0" borderId="6" xfId="0" applyFont="1" applyBorder="1" applyAlignment="1">
      <alignment horizontal="center"/>
    </xf>
    <xf numFmtId="0" fontId="69" fillId="0" borderId="0" xfId="0" applyFont="1" applyAlignment="1">
      <alignment horizontal="right"/>
    </xf>
    <xf numFmtId="0" fontId="70" fillId="3" borderId="0" xfId="0" applyFont="1" applyFill="1" applyAlignment="1">
      <alignment horizontal="center"/>
    </xf>
    <xf numFmtId="0" fontId="48" fillId="3" borderId="1" xfId="0" applyFont="1" applyFill="1" applyBorder="1" applyAlignment="1">
      <alignment horizontal="center" vertical="center"/>
    </xf>
    <xf numFmtId="0" fontId="49" fillId="5" borderId="1" xfId="0" applyFont="1" applyFill="1" applyBorder="1" applyAlignment="1">
      <alignment horizontal="center" vertical="center"/>
    </xf>
    <xf numFmtId="0" fontId="48" fillId="5" borderId="1" xfId="0" applyFont="1" applyFill="1" applyBorder="1" applyAlignment="1">
      <alignment horizontal="center" vertical="center"/>
    </xf>
    <xf numFmtId="0" fontId="59" fillId="0" borderId="0" xfId="0" applyFont="1" applyAlignment="1">
      <alignment horizontal="center" vertical="center" wrapText="1"/>
    </xf>
    <xf numFmtId="0" fontId="46" fillId="3" borderId="1" xfId="0" applyFont="1" applyFill="1" applyBorder="1" applyAlignment="1">
      <alignment horizontal="center" vertical="center" wrapText="1"/>
    </xf>
    <xf numFmtId="0" fontId="46" fillId="4" borderId="1" xfId="0" applyFont="1" applyFill="1" applyBorder="1" applyAlignment="1">
      <alignment horizontal="center" wrapText="1"/>
    </xf>
    <xf numFmtId="0" fontId="46" fillId="2" borderId="1" xfId="0" applyFont="1" applyFill="1" applyBorder="1" applyAlignment="1">
      <alignment horizontal="center" vertical="center" wrapText="1"/>
    </xf>
    <xf numFmtId="0" fontId="46" fillId="53" borderId="1" xfId="0" applyFont="1" applyFill="1" applyBorder="1" applyAlignment="1">
      <alignment horizontal="center" vertical="center" wrapText="1"/>
    </xf>
    <xf numFmtId="0" fontId="61" fillId="58" borderId="9" xfId="0" applyFont="1" applyFill="1" applyBorder="1" applyAlignment="1">
      <alignment horizontal="center" vertical="center"/>
    </xf>
    <xf numFmtId="0" fontId="61" fillId="58" borderId="2" xfId="0" applyFont="1" applyFill="1" applyBorder="1" applyAlignment="1">
      <alignment horizontal="center" vertical="center"/>
    </xf>
    <xf numFmtId="0" fontId="61" fillId="58" borderId="4" xfId="0" applyFont="1" applyFill="1" applyBorder="1" applyAlignment="1">
      <alignment horizontal="center" vertical="center"/>
    </xf>
    <xf numFmtId="0" fontId="61" fillId="58" borderId="6" xfId="0" applyFont="1" applyFill="1" applyBorder="1" applyAlignment="1">
      <alignment horizontal="center" vertical="center"/>
    </xf>
    <xf numFmtId="0" fontId="61" fillId="58" borderId="4" xfId="0" applyFont="1" applyFill="1" applyBorder="1" applyAlignment="1">
      <alignment horizontal="center" vertical="center" wrapText="1"/>
    </xf>
    <xf numFmtId="0" fontId="61" fillId="58" borderId="6" xfId="0" applyFont="1" applyFill="1" applyBorder="1" applyAlignment="1">
      <alignment horizontal="center" vertical="center" wrapText="1"/>
    </xf>
    <xf numFmtId="0" fontId="60" fillId="46" borderId="9" xfId="0" applyFont="1" applyFill="1" applyBorder="1" applyAlignment="1">
      <alignment horizontal="center" vertical="center"/>
    </xf>
    <xf numFmtId="0" fontId="60" fillId="46" borderId="2" xfId="0" applyFont="1" applyFill="1" applyBorder="1" applyAlignment="1">
      <alignment horizontal="center" vertical="center"/>
    </xf>
    <xf numFmtId="0" fontId="60" fillId="46" borderId="4" xfId="0" applyFont="1" applyFill="1" applyBorder="1" applyAlignment="1">
      <alignment horizontal="center" vertical="center" wrapText="1"/>
    </xf>
    <xf numFmtId="0" fontId="60" fillId="46" borderId="6" xfId="0" applyFont="1" applyFill="1" applyBorder="1" applyAlignment="1">
      <alignment horizontal="center" vertical="center" wrapText="1"/>
    </xf>
    <xf numFmtId="0" fontId="46" fillId="40" borderId="9" xfId="0" applyFont="1" applyFill="1" applyBorder="1" applyAlignment="1">
      <alignment horizontal="center" vertical="center"/>
    </xf>
    <xf numFmtId="0" fontId="46" fillId="40" borderId="2" xfId="0" applyFont="1" applyFill="1" applyBorder="1" applyAlignment="1">
      <alignment horizontal="center" vertical="center"/>
    </xf>
    <xf numFmtId="0" fontId="46" fillId="40" borderId="4" xfId="0" applyFont="1" applyFill="1" applyBorder="1" applyAlignment="1">
      <alignment horizontal="center" vertical="center"/>
    </xf>
    <xf numFmtId="0" fontId="46" fillId="40" borderId="6" xfId="0" applyFont="1" applyFill="1" applyBorder="1" applyAlignment="1">
      <alignment horizontal="center" vertical="center"/>
    </xf>
    <xf numFmtId="0" fontId="46" fillId="40" borderId="4" xfId="0" applyFont="1" applyFill="1" applyBorder="1" applyAlignment="1">
      <alignment horizontal="center" vertical="center" wrapText="1"/>
    </xf>
    <xf numFmtId="0" fontId="46" fillId="40" borderId="6" xfId="0" applyFont="1" applyFill="1" applyBorder="1" applyAlignment="1">
      <alignment horizontal="center" vertical="center" wrapText="1"/>
    </xf>
    <xf numFmtId="0" fontId="36" fillId="49" borderId="9" xfId="0" applyFont="1" applyFill="1" applyBorder="1" applyAlignment="1">
      <alignment horizontal="center" vertical="center" wrapText="1"/>
    </xf>
    <xf numFmtId="0" fontId="36" fillId="49" borderId="2" xfId="0" applyFont="1" applyFill="1" applyBorder="1" applyAlignment="1">
      <alignment horizontal="center" vertical="center" wrapText="1"/>
    </xf>
    <xf numFmtId="0" fontId="35" fillId="50" borderId="9" xfId="0" applyFont="1" applyFill="1" applyBorder="1" applyAlignment="1">
      <alignment horizontal="center" vertical="center" wrapText="1"/>
    </xf>
    <xf numFmtId="0" fontId="35" fillId="50" borderId="2" xfId="0" applyFont="1" applyFill="1" applyBorder="1" applyAlignment="1">
      <alignment horizontal="center" vertical="center" wrapText="1"/>
    </xf>
    <xf numFmtId="0" fontId="35" fillId="49" borderId="9" xfId="0" applyFont="1" applyFill="1" applyBorder="1" applyAlignment="1">
      <alignment horizontal="center" vertical="center" wrapText="1"/>
    </xf>
    <xf numFmtId="0" fontId="35" fillId="49" borderId="2" xfId="0" applyFont="1" applyFill="1" applyBorder="1" applyAlignment="1">
      <alignment horizontal="center" vertical="center" wrapText="1"/>
    </xf>
    <xf numFmtId="193" fontId="35" fillId="7" borderId="1" xfId="0" applyNumberFormat="1" applyFont="1" applyFill="1" applyBorder="1" applyAlignment="1">
      <alignment horizontal="center" vertical="center" textRotation="90" wrapText="1"/>
    </xf>
    <xf numFmtId="192" fontId="35" fillId="7" borderId="9" xfId="0" applyNumberFormat="1" applyFont="1" applyFill="1" applyBorder="1" applyAlignment="1">
      <alignment horizontal="center" vertical="center" textRotation="90" wrapText="1"/>
    </xf>
    <xf numFmtId="192" fontId="35" fillId="7" borderId="5" xfId="0" applyNumberFormat="1" applyFont="1" applyFill="1" applyBorder="1" applyAlignment="1">
      <alignment horizontal="center" vertical="center" textRotation="90" wrapText="1"/>
    </xf>
    <xf numFmtId="192" fontId="35" fillId="7" borderId="2" xfId="0" applyNumberFormat="1" applyFont="1" applyFill="1" applyBorder="1" applyAlignment="1">
      <alignment horizontal="center" vertical="center" textRotation="90" wrapText="1"/>
    </xf>
    <xf numFmtId="193" fontId="35" fillId="4" borderId="1" xfId="0" applyNumberFormat="1" applyFont="1" applyFill="1" applyBorder="1" applyAlignment="1">
      <alignment horizontal="center" vertical="center" textRotation="90" wrapText="1"/>
    </xf>
    <xf numFmtId="187" fontId="35" fillId="7" borderId="9" xfId="7" applyNumberFormat="1" applyFont="1" applyFill="1" applyBorder="1" applyAlignment="1">
      <alignment horizontal="center" vertical="center" wrapText="1"/>
    </xf>
    <xf numFmtId="187" fontId="35" fillId="7" borderId="5" xfId="7" applyNumberFormat="1" applyFont="1" applyFill="1" applyBorder="1" applyAlignment="1">
      <alignment horizontal="center" vertical="center" wrapText="1"/>
    </xf>
    <xf numFmtId="187" fontId="35" fillId="7" borderId="2" xfId="7" applyNumberFormat="1" applyFont="1" applyFill="1" applyBorder="1" applyAlignment="1">
      <alignment horizontal="center" vertical="center" wrapText="1"/>
    </xf>
    <xf numFmtId="187" fontId="35" fillId="5" borderId="9" xfId="7" applyNumberFormat="1" applyFont="1" applyFill="1" applyBorder="1" applyAlignment="1">
      <alignment horizontal="center" vertical="center" wrapText="1"/>
    </xf>
    <xf numFmtId="187" fontId="35" fillId="5" borderId="5" xfId="7" applyNumberFormat="1" applyFont="1" applyFill="1" applyBorder="1" applyAlignment="1">
      <alignment horizontal="center" vertical="center" wrapText="1"/>
    </xf>
    <xf numFmtId="187" fontId="35" fillId="5" borderId="2" xfId="7" applyNumberFormat="1" applyFont="1" applyFill="1" applyBorder="1" applyAlignment="1">
      <alignment horizontal="center" vertical="center" wrapText="1"/>
    </xf>
    <xf numFmtId="192" fontId="35" fillId="46" borderId="9" xfId="0" applyNumberFormat="1" applyFont="1" applyFill="1" applyBorder="1" applyAlignment="1">
      <alignment horizontal="center" vertical="center" wrapText="1"/>
    </xf>
    <xf numFmtId="192" fontId="35" fillId="46" borderId="5" xfId="0" applyNumberFormat="1" applyFont="1" applyFill="1" applyBorder="1" applyAlignment="1">
      <alignment horizontal="center" vertical="center" wrapText="1"/>
    </xf>
    <xf numFmtId="192" fontId="35" fillId="46" borderId="2" xfId="0" applyNumberFormat="1" applyFont="1" applyFill="1" applyBorder="1" applyAlignment="1">
      <alignment horizontal="center" vertical="center" wrapText="1"/>
    </xf>
    <xf numFmtId="192" fontId="35" fillId="47" borderId="9" xfId="0" applyNumberFormat="1" applyFont="1" applyFill="1" applyBorder="1" applyAlignment="1">
      <alignment horizontal="center" vertical="center" wrapText="1"/>
    </xf>
    <xf numFmtId="192" fontId="35" fillId="47" borderId="5" xfId="0" applyNumberFormat="1" applyFont="1" applyFill="1" applyBorder="1" applyAlignment="1">
      <alignment horizontal="center" vertical="center" wrapText="1"/>
    </xf>
    <xf numFmtId="192" fontId="35" fillId="47" borderId="2" xfId="0" applyNumberFormat="1" applyFont="1" applyFill="1" applyBorder="1" applyAlignment="1">
      <alignment horizontal="center" vertical="center" wrapText="1"/>
    </xf>
    <xf numFmtId="0" fontId="35" fillId="47" borderId="9" xfId="0" applyFont="1" applyFill="1" applyBorder="1" applyAlignment="1">
      <alignment horizontal="center" vertical="center" wrapText="1"/>
    </xf>
    <xf numFmtId="0" fontId="35" fillId="47" borderId="5" xfId="0" applyFont="1" applyFill="1" applyBorder="1" applyAlignment="1">
      <alignment horizontal="center" vertical="center" wrapText="1"/>
    </xf>
    <xf numFmtId="0" fontId="35" fillId="47" borderId="2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 wrapText="1"/>
    </xf>
    <xf numFmtId="193" fontId="35" fillId="7" borderId="9" xfId="0" applyNumberFormat="1" applyFont="1" applyFill="1" applyBorder="1" applyAlignment="1">
      <alignment horizontal="center" vertical="center" textRotation="90" wrapText="1"/>
    </xf>
    <xf numFmtId="193" fontId="35" fillId="7" borderId="5" xfId="0" applyNumberFormat="1" applyFont="1" applyFill="1" applyBorder="1" applyAlignment="1">
      <alignment horizontal="center" vertical="center" textRotation="90" wrapText="1"/>
    </xf>
    <xf numFmtId="193" fontId="35" fillId="7" borderId="2" xfId="0" applyNumberFormat="1" applyFont="1" applyFill="1" applyBorder="1" applyAlignment="1">
      <alignment horizontal="center" vertical="center" textRotation="90" wrapText="1"/>
    </xf>
    <xf numFmtId="192" fontId="35" fillId="0" borderId="0" xfId="0" applyNumberFormat="1" applyFont="1" applyAlignment="1">
      <alignment horizontal="center"/>
    </xf>
    <xf numFmtId="192" fontId="35" fillId="7" borderId="1" xfId="0" applyNumberFormat="1" applyFont="1" applyFill="1" applyBorder="1" applyAlignment="1">
      <alignment horizontal="center" vertical="center" wrapText="1"/>
    </xf>
    <xf numFmtId="192" fontId="35" fillId="4" borderId="9" xfId="0" applyNumberFormat="1" applyFont="1" applyFill="1" applyBorder="1" applyAlignment="1">
      <alignment horizontal="center" vertical="center" wrapText="1"/>
    </xf>
    <xf numFmtId="192" fontId="35" fillId="4" borderId="2" xfId="0" applyNumberFormat="1" applyFont="1" applyFill="1" applyBorder="1" applyAlignment="1">
      <alignment horizontal="center" vertical="center" wrapText="1"/>
    </xf>
    <xf numFmtId="187" fontId="35" fillId="4" borderId="9" xfId="0" applyNumberFormat="1" applyFont="1" applyFill="1" applyBorder="1" applyAlignment="1">
      <alignment horizontal="center" vertical="center" wrapText="1"/>
    </xf>
    <xf numFmtId="187" fontId="35" fillId="4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8" fillId="0" borderId="3" xfId="0" applyFont="1" applyBorder="1" applyAlignment="1">
      <alignment horizontal="left"/>
    </xf>
    <xf numFmtId="0" fontId="27" fillId="8" borderId="29" xfId="0" applyFont="1" applyFill="1" applyBorder="1" applyAlignment="1">
      <alignment horizontal="center"/>
    </xf>
    <xf numFmtId="0" fontId="27" fillId="8" borderId="30" xfId="0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/>
    </xf>
    <xf numFmtId="0" fontId="1" fillId="7" borderId="9" xfId="8" applyFont="1" applyFill="1" applyBorder="1" applyAlignment="1">
      <alignment horizontal="center" vertical="center" wrapText="1"/>
    </xf>
    <xf numFmtId="0" fontId="1" fillId="7" borderId="2" xfId="8" applyFont="1" applyFill="1" applyBorder="1" applyAlignment="1">
      <alignment horizontal="center" vertical="center" wrapText="1"/>
    </xf>
    <xf numFmtId="43" fontId="41" fillId="61" borderId="9" xfId="7" applyFont="1" applyFill="1" applyBorder="1" applyAlignment="1">
      <alignment horizontal="center" textRotation="90" wrapText="1"/>
    </xf>
    <xf numFmtId="43" fontId="41" fillId="61" borderId="2" xfId="7" applyFont="1" applyFill="1" applyBorder="1" applyAlignment="1">
      <alignment horizontal="center" textRotation="90" wrapText="1"/>
    </xf>
    <xf numFmtId="0" fontId="41" fillId="61" borderId="9" xfId="7" applyNumberFormat="1" applyFont="1" applyFill="1" applyBorder="1" applyAlignment="1">
      <alignment horizontal="center" vertical="center" textRotation="90" wrapText="1"/>
    </xf>
    <xf numFmtId="0" fontId="41" fillId="61" borderId="2" xfId="7" applyNumberFormat="1" applyFont="1" applyFill="1" applyBorder="1" applyAlignment="1">
      <alignment horizontal="center" vertical="center" textRotation="90" wrapText="1"/>
    </xf>
    <xf numFmtId="0" fontId="1" fillId="61" borderId="9" xfId="0" applyFont="1" applyFill="1" applyBorder="1" applyAlignment="1">
      <alignment horizontal="center" vertical="center" wrapText="1"/>
    </xf>
    <xf numFmtId="0" fontId="1" fillId="61" borderId="2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62" borderId="9" xfId="0" applyFont="1" applyFill="1" applyBorder="1" applyAlignment="1">
      <alignment horizontal="center" vertical="center" wrapText="1"/>
    </xf>
    <xf numFmtId="0" fontId="1" fillId="62" borderId="2" xfId="0" applyFont="1" applyFill="1" applyBorder="1" applyAlignment="1">
      <alignment horizontal="center" vertical="center" wrapText="1"/>
    </xf>
    <xf numFmtId="0" fontId="1" fillId="61" borderId="4" xfId="0" applyFont="1" applyFill="1" applyBorder="1" applyAlignment="1">
      <alignment horizontal="center" vertical="center"/>
    </xf>
    <xf numFmtId="0" fontId="1" fillId="61" borderId="10" xfId="0" applyFont="1" applyFill="1" applyBorder="1" applyAlignment="1">
      <alignment horizontal="center" vertical="center"/>
    </xf>
    <xf numFmtId="0" fontId="1" fillId="61" borderId="6" xfId="0" applyFont="1" applyFill="1" applyBorder="1" applyAlignment="1">
      <alignment horizontal="center" vertical="center"/>
    </xf>
    <xf numFmtId="43" fontId="1" fillId="4" borderId="9" xfId="7" applyFont="1" applyFill="1" applyBorder="1" applyAlignment="1">
      <alignment horizontal="center" vertical="center"/>
    </xf>
    <xf numFmtId="43" fontId="1" fillId="4" borderId="2" xfId="7" applyFont="1" applyFill="1" applyBorder="1" applyAlignment="1">
      <alignment horizontal="center" vertical="center"/>
    </xf>
    <xf numFmtId="43" fontId="1" fillId="5" borderId="9" xfId="7" applyFont="1" applyFill="1" applyBorder="1" applyAlignment="1">
      <alignment horizontal="center" vertical="center"/>
    </xf>
    <xf numFmtId="43" fontId="1" fillId="5" borderId="2" xfId="7" applyFont="1" applyFill="1" applyBorder="1" applyAlignment="1">
      <alignment horizontal="center" vertical="center"/>
    </xf>
    <xf numFmtId="40" fontId="1" fillId="4" borderId="9" xfId="0" applyNumberFormat="1" applyFont="1" applyFill="1" applyBorder="1" applyAlignment="1">
      <alignment horizontal="center" vertical="center"/>
    </xf>
    <xf numFmtId="40" fontId="1" fillId="4" borderId="2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194" fontId="39" fillId="0" borderId="0" xfId="0" applyNumberFormat="1" applyFont="1" applyAlignment="1">
      <alignment horizontal="center"/>
    </xf>
    <xf numFmtId="0" fontId="1" fillId="6" borderId="4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40" fontId="1" fillId="5" borderId="9" xfId="0" applyNumberFormat="1" applyFont="1" applyFill="1" applyBorder="1" applyAlignment="1">
      <alignment horizontal="center" vertical="center" wrapText="1"/>
    </xf>
    <xf numFmtId="40" fontId="1" fillId="5" borderId="2" xfId="0" applyNumberFormat="1" applyFont="1" applyFill="1" applyBorder="1" applyAlignment="1">
      <alignment horizontal="center" vertical="center" wrapText="1"/>
    </xf>
    <xf numFmtId="0" fontId="41" fillId="2" borderId="4" xfId="0" applyFont="1" applyFill="1" applyBorder="1" applyAlignment="1">
      <alignment horizontal="center" textRotation="90" wrapText="1"/>
    </xf>
    <xf numFmtId="0" fontId="41" fillId="2" borderId="10" xfId="0" applyFont="1" applyFill="1" applyBorder="1" applyAlignment="1">
      <alignment horizontal="center" textRotation="90" wrapText="1"/>
    </xf>
    <xf numFmtId="0" fontId="41" fillId="2" borderId="6" xfId="0" applyFont="1" applyFill="1" applyBorder="1" applyAlignment="1">
      <alignment horizontal="center" textRotation="90" wrapText="1"/>
    </xf>
    <xf numFmtId="0" fontId="1" fillId="0" borderId="3" xfId="0" applyFont="1" applyBorder="1" applyAlignment="1">
      <alignment horizontal="right"/>
    </xf>
    <xf numFmtId="0" fontId="1" fillId="60" borderId="4" xfId="0" applyFont="1" applyFill="1" applyBorder="1" applyAlignment="1">
      <alignment horizontal="center" vertical="center"/>
    </xf>
    <xf numFmtId="0" fontId="1" fillId="60" borderId="10" xfId="0" applyFont="1" applyFill="1" applyBorder="1" applyAlignment="1">
      <alignment horizontal="center" vertical="center"/>
    </xf>
    <xf numFmtId="187" fontId="1" fillId="6" borderId="10" xfId="0" applyNumberFormat="1" applyFont="1" applyFill="1" applyBorder="1" applyAlignment="1">
      <alignment horizontal="center" vertical="center"/>
    </xf>
    <xf numFmtId="187" fontId="1" fillId="6" borderId="6" xfId="0" applyNumberFormat="1" applyFont="1" applyFill="1" applyBorder="1" applyAlignment="1">
      <alignment horizontal="center" vertical="center"/>
    </xf>
    <xf numFmtId="0" fontId="9" fillId="40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27" fillId="69" borderId="9" xfId="2" applyFont="1" applyFill="1" applyBorder="1" applyAlignment="1">
      <alignment horizontal="center" vertical="center" wrapText="1"/>
    </xf>
    <xf numFmtId="0" fontId="27" fillId="69" borderId="2" xfId="2" applyFont="1" applyFill="1" applyBorder="1" applyAlignment="1">
      <alignment horizontal="center" vertical="center" wrapText="1"/>
    </xf>
    <xf numFmtId="0" fontId="55" fillId="7" borderId="9" xfId="2" applyFont="1" applyFill="1" applyBorder="1" applyAlignment="1">
      <alignment horizontal="center" vertical="center" wrapText="1"/>
    </xf>
    <xf numFmtId="0" fontId="55" fillId="7" borderId="2" xfId="2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27" fillId="7" borderId="9" xfId="2" applyFont="1" applyFill="1" applyBorder="1" applyAlignment="1">
      <alignment horizontal="center" vertical="center" wrapText="1"/>
    </xf>
    <xf numFmtId="0" fontId="27" fillId="7" borderId="2" xfId="2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55" fillId="69" borderId="9" xfId="2" applyFont="1" applyFill="1" applyBorder="1" applyAlignment="1">
      <alignment horizontal="center" vertical="center" wrapText="1"/>
    </xf>
    <xf numFmtId="0" fontId="55" fillId="69" borderId="2" xfId="2" applyFont="1" applyFill="1" applyBorder="1" applyAlignment="1">
      <alignment horizontal="center" vertical="center" wrapText="1"/>
    </xf>
    <xf numFmtId="0" fontId="65" fillId="7" borderId="1" xfId="0" applyFont="1" applyFill="1" applyBorder="1" applyAlignment="1">
      <alignment horizontal="center" vertical="center"/>
    </xf>
    <xf numFmtId="0" fontId="47" fillId="7" borderId="4" xfId="0" applyFont="1" applyFill="1" applyBorder="1" applyAlignment="1">
      <alignment horizontal="center" vertical="top"/>
    </xf>
    <xf numFmtId="0" fontId="47" fillId="7" borderId="6" xfId="0" applyFont="1" applyFill="1" applyBorder="1" applyAlignment="1">
      <alignment horizontal="center" vertical="top"/>
    </xf>
    <xf numFmtId="0" fontId="65" fillId="0" borderId="0" xfId="0" applyFont="1" applyAlignment="1">
      <alignment horizontal="center" vertical="center"/>
    </xf>
    <xf numFmtId="187" fontId="46" fillId="0" borderId="3" xfId="0" applyNumberFormat="1" applyFont="1" applyBorder="1" applyAlignment="1">
      <alignment horizontal="center" vertical="center"/>
    </xf>
    <xf numFmtId="187" fontId="46" fillId="62" borderId="4" xfId="0" applyNumberFormat="1" applyFont="1" applyFill="1" applyBorder="1" applyAlignment="1">
      <alignment horizontal="center" vertical="center"/>
    </xf>
    <xf numFmtId="187" fontId="46" fillId="62" borderId="10" xfId="0" applyNumberFormat="1" applyFont="1" applyFill="1" applyBorder="1" applyAlignment="1">
      <alignment horizontal="center" vertical="center"/>
    </xf>
    <xf numFmtId="187" fontId="46" fillId="62" borderId="6" xfId="0" applyNumberFormat="1" applyFont="1" applyFill="1" applyBorder="1" applyAlignment="1">
      <alignment horizontal="center" vertical="center"/>
    </xf>
    <xf numFmtId="187" fontId="5" fillId="62" borderId="9" xfId="0" applyNumberFormat="1" applyFont="1" applyFill="1" applyBorder="1" applyAlignment="1">
      <alignment horizontal="center" vertical="center" wrapText="1"/>
    </xf>
    <xf numFmtId="187" fontId="5" fillId="62" borderId="5" xfId="0" applyNumberFormat="1" applyFont="1" applyFill="1" applyBorder="1" applyAlignment="1">
      <alignment horizontal="center" vertical="center" wrapText="1"/>
    </xf>
    <xf numFmtId="187" fontId="5" fillId="62" borderId="2" xfId="0" applyNumberFormat="1" applyFont="1" applyFill="1" applyBorder="1" applyAlignment="1">
      <alignment horizontal="center" vertical="center" wrapText="1"/>
    </xf>
    <xf numFmtId="187" fontId="5" fillId="62" borderId="4" xfId="0" applyNumberFormat="1" applyFont="1" applyFill="1" applyBorder="1" applyAlignment="1">
      <alignment horizontal="center" vertical="center" wrapText="1"/>
    </xf>
    <xf numFmtId="187" fontId="5" fillId="62" borderId="10" xfId="0" applyNumberFormat="1" applyFont="1" applyFill="1" applyBorder="1" applyAlignment="1">
      <alignment horizontal="center" vertical="center" wrapText="1"/>
    </xf>
    <xf numFmtId="187" fontId="5" fillId="62" borderId="6" xfId="0" applyNumberFormat="1" applyFont="1" applyFill="1" applyBorder="1" applyAlignment="1">
      <alignment horizontal="center" vertical="center" wrapText="1"/>
    </xf>
    <xf numFmtId="187" fontId="8" fillId="62" borderId="7" xfId="0" applyNumberFormat="1" applyFont="1" applyFill="1" applyBorder="1" applyAlignment="1">
      <alignment horizontal="center" vertical="center" wrapText="1"/>
    </xf>
    <xf numFmtId="187" fontId="8" fillId="62" borderId="33" xfId="0" applyNumberFormat="1" applyFont="1" applyFill="1" applyBorder="1" applyAlignment="1">
      <alignment horizontal="center" vertical="center" wrapText="1"/>
    </xf>
    <xf numFmtId="187" fontId="8" fillId="62" borderId="8" xfId="0" applyNumberFormat="1" applyFont="1" applyFill="1" applyBorder="1" applyAlignment="1">
      <alignment horizontal="center" vertical="center" wrapText="1"/>
    </xf>
    <xf numFmtId="187" fontId="8" fillId="62" borderId="27" xfId="0" applyNumberFormat="1" applyFont="1" applyFill="1" applyBorder="1" applyAlignment="1">
      <alignment horizontal="center" vertical="center" wrapText="1"/>
    </xf>
    <xf numFmtId="187" fontId="8" fillId="62" borderId="3" xfId="0" applyNumberFormat="1" applyFont="1" applyFill="1" applyBorder="1" applyAlignment="1">
      <alignment horizontal="center" vertical="center" wrapText="1"/>
    </xf>
    <xf numFmtId="187" fontId="8" fillId="62" borderId="34" xfId="0" applyNumberFormat="1" applyFont="1" applyFill="1" applyBorder="1" applyAlignment="1">
      <alignment horizontal="center" vertical="center" wrapText="1"/>
    </xf>
    <xf numFmtId="187" fontId="57" fillId="62" borderId="4" xfId="0" applyNumberFormat="1" applyFont="1" applyFill="1" applyBorder="1" applyAlignment="1">
      <alignment horizontal="center"/>
    </xf>
    <xf numFmtId="187" fontId="57" fillId="62" borderId="10" xfId="0" applyNumberFormat="1" applyFont="1" applyFill="1" applyBorder="1" applyAlignment="1">
      <alignment horizontal="center"/>
    </xf>
    <xf numFmtId="187" fontId="57" fillId="62" borderId="6" xfId="0" applyNumberFormat="1" applyFont="1" applyFill="1" applyBorder="1" applyAlignment="1">
      <alignment horizontal="center"/>
    </xf>
    <xf numFmtId="187" fontId="46" fillId="0" borderId="0" xfId="0" applyNumberFormat="1" applyFont="1" applyAlignment="1">
      <alignment horizontal="center" vertical="center"/>
    </xf>
    <xf numFmtId="187" fontId="57" fillId="7" borderId="1" xfId="0" applyNumberFormat="1" applyFont="1" applyFill="1" applyBorder="1" applyAlignment="1">
      <alignment horizontal="center"/>
    </xf>
    <xf numFmtId="187" fontId="46" fillId="7" borderId="1" xfId="0" applyNumberFormat="1" applyFont="1" applyFill="1" applyBorder="1" applyAlignment="1">
      <alignment horizontal="center" vertical="center"/>
    </xf>
    <xf numFmtId="187" fontId="46" fillId="7" borderId="1" xfId="0" applyNumberFormat="1" applyFont="1" applyFill="1" applyBorder="1" applyAlignment="1">
      <alignment horizontal="center" vertical="center" wrapText="1"/>
    </xf>
    <xf numFmtId="187" fontId="46" fillId="7" borderId="9" xfId="0" applyNumberFormat="1" applyFont="1" applyFill="1" applyBorder="1" applyAlignment="1">
      <alignment horizontal="center" vertical="center" wrapText="1"/>
    </xf>
    <xf numFmtId="187" fontId="46" fillId="7" borderId="5" xfId="0" applyNumberFormat="1" applyFont="1" applyFill="1" applyBorder="1" applyAlignment="1">
      <alignment horizontal="center" vertical="center" wrapText="1"/>
    </xf>
    <xf numFmtId="187" fontId="46" fillId="7" borderId="2" xfId="0" applyNumberFormat="1" applyFont="1" applyFill="1" applyBorder="1" applyAlignment="1">
      <alignment horizontal="center" vertical="center" wrapText="1"/>
    </xf>
    <xf numFmtId="187" fontId="62" fillId="0" borderId="0" xfId="0" applyNumberFormat="1" applyFont="1" applyAlignment="1">
      <alignment horizontal="center"/>
    </xf>
    <xf numFmtId="187" fontId="5" fillId="62" borderId="4" xfId="0" applyNumberFormat="1" applyFont="1" applyFill="1" applyBorder="1" applyAlignment="1">
      <alignment horizontal="center"/>
    </xf>
    <xf numFmtId="187" fontId="5" fillId="62" borderId="10" xfId="0" applyNumberFormat="1" applyFont="1" applyFill="1" applyBorder="1" applyAlignment="1">
      <alignment horizontal="center"/>
    </xf>
    <xf numFmtId="187" fontId="5" fillId="62" borderId="6" xfId="0" applyNumberFormat="1" applyFont="1" applyFill="1" applyBorder="1" applyAlignment="1">
      <alignment horizontal="center"/>
    </xf>
    <xf numFmtId="192" fontId="5" fillId="2" borderId="4" xfId="0" applyNumberFormat="1" applyFont="1" applyFill="1" applyBorder="1" applyAlignment="1">
      <alignment horizontal="center"/>
    </xf>
    <xf numFmtId="192" fontId="5" fillId="2" borderId="10" xfId="0" applyNumberFormat="1" applyFont="1" applyFill="1" applyBorder="1" applyAlignment="1">
      <alignment horizontal="center"/>
    </xf>
    <xf numFmtId="192" fontId="5" fillId="2" borderId="6" xfId="0" applyNumberFormat="1" applyFont="1" applyFill="1" applyBorder="1" applyAlignment="1">
      <alignment horizontal="center"/>
    </xf>
    <xf numFmtId="192" fontId="5" fillId="49" borderId="4" xfId="0" applyNumberFormat="1" applyFont="1" applyFill="1" applyBorder="1" applyAlignment="1">
      <alignment horizontal="center"/>
    </xf>
    <xf numFmtId="192" fontId="5" fillId="49" borderId="10" xfId="0" applyNumberFormat="1" applyFont="1" applyFill="1" applyBorder="1" applyAlignment="1">
      <alignment horizontal="center"/>
    </xf>
    <xf numFmtId="192" fontId="5" fillId="49" borderId="6" xfId="0" applyNumberFormat="1" applyFont="1" applyFill="1" applyBorder="1" applyAlignment="1">
      <alignment horizontal="center"/>
    </xf>
    <xf numFmtId="192" fontId="5" fillId="0" borderId="31" xfId="0" applyNumberFormat="1" applyFont="1" applyBorder="1" applyAlignment="1">
      <alignment horizontal="center"/>
    </xf>
    <xf numFmtId="192" fontId="5" fillId="0" borderId="0" xfId="0" applyNumberFormat="1" applyFont="1" applyAlignment="1">
      <alignment horizontal="center"/>
    </xf>
    <xf numFmtId="192" fontId="5" fillId="63" borderId="4" xfId="0" applyNumberFormat="1" applyFont="1" applyFill="1" applyBorder="1" applyAlignment="1">
      <alignment horizontal="center"/>
    </xf>
    <xf numFmtId="192" fontId="5" fillId="63" borderId="10" xfId="0" applyNumberFormat="1" applyFont="1" applyFill="1" applyBorder="1" applyAlignment="1">
      <alignment horizontal="center"/>
    </xf>
    <xf numFmtId="192" fontId="5" fillId="63" borderId="6" xfId="0" applyNumberFormat="1" applyFont="1" applyFill="1" applyBorder="1" applyAlignment="1">
      <alignment horizontal="center"/>
    </xf>
    <xf numFmtId="192" fontId="8" fillId="0" borderId="0" xfId="0" applyNumberFormat="1" applyFont="1" applyAlignment="1">
      <alignment horizontal="center"/>
    </xf>
    <xf numFmtId="0" fontId="5" fillId="7" borderId="1" xfId="0" applyFont="1" applyFill="1" applyBorder="1" applyAlignment="1">
      <alignment horizontal="center" vertical="center" wrapText="1"/>
    </xf>
    <xf numFmtId="192" fontId="5" fillId="7" borderId="1" xfId="0" applyNumberFormat="1" applyFont="1" applyFill="1" applyBorder="1" applyAlignment="1">
      <alignment horizontal="center" vertical="center" wrapText="1"/>
    </xf>
    <xf numFmtId="193" fontId="5" fillId="7" borderId="1" xfId="0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0" fillId="0" borderId="26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42" borderId="21" xfId="0" applyFill="1" applyBorder="1" applyAlignment="1">
      <alignment horizontal="left" vertical="top" wrapText="1"/>
    </xf>
    <xf numFmtId="0" fontId="0" fillId="42" borderId="22" xfId="0" applyFill="1" applyBorder="1" applyAlignment="1">
      <alignment horizontal="left" vertical="top" wrapText="1"/>
    </xf>
    <xf numFmtId="0" fontId="33" fillId="42" borderId="22" xfId="0" applyFont="1" applyFill="1" applyBorder="1" applyAlignment="1">
      <alignment horizontal="left" vertical="top" wrapText="1"/>
    </xf>
    <xf numFmtId="0" fontId="0" fillId="42" borderId="23" xfId="0" applyFill="1" applyBorder="1" applyAlignment="1">
      <alignment horizontal="left" vertical="top" wrapText="1"/>
    </xf>
    <xf numFmtId="0" fontId="0" fillId="43" borderId="21" xfId="0" applyFill="1" applyBorder="1" applyAlignment="1">
      <alignment horizontal="left" vertical="top" wrapText="1"/>
    </xf>
    <xf numFmtId="0" fontId="0" fillId="43" borderId="22" xfId="0" applyFill="1" applyBorder="1" applyAlignment="1">
      <alignment horizontal="left" vertical="top" wrapText="1"/>
    </xf>
    <xf numFmtId="0" fontId="0" fillId="43" borderId="23" xfId="0" applyFill="1" applyBorder="1" applyAlignment="1">
      <alignment horizontal="left" vertical="top" wrapText="1"/>
    </xf>
    <xf numFmtId="0" fontId="33" fillId="43" borderId="21" xfId="0" applyFont="1" applyFill="1" applyBorder="1" applyAlignment="1">
      <alignment horizontal="left" vertical="top" wrapText="1"/>
    </xf>
    <xf numFmtId="0" fontId="33" fillId="43" borderId="22" xfId="0" applyFont="1" applyFill="1" applyBorder="1" applyAlignment="1">
      <alignment horizontal="left" vertical="top" wrapText="1"/>
    </xf>
    <xf numFmtId="0" fontId="33" fillId="43" borderId="23" xfId="0" applyFont="1" applyFill="1" applyBorder="1" applyAlignment="1">
      <alignment horizontal="left" vertical="top" wrapText="1"/>
    </xf>
    <xf numFmtId="0" fontId="0" fillId="41" borderId="21" xfId="0" applyFill="1" applyBorder="1" applyAlignment="1">
      <alignment horizontal="left" vertical="top" wrapText="1"/>
    </xf>
    <xf numFmtId="0" fontId="0" fillId="41" borderId="22" xfId="0" applyFill="1" applyBorder="1" applyAlignment="1">
      <alignment horizontal="left" vertical="top" wrapText="1"/>
    </xf>
    <xf numFmtId="0" fontId="0" fillId="41" borderId="23" xfId="0" applyFill="1" applyBorder="1" applyAlignment="1">
      <alignment horizontal="left" vertical="top" wrapText="1"/>
    </xf>
    <xf numFmtId="0" fontId="33" fillId="41" borderId="21" xfId="0" applyFont="1" applyFill="1" applyBorder="1" applyAlignment="1">
      <alignment horizontal="left" vertical="top" wrapText="1"/>
    </xf>
    <xf numFmtId="0" fontId="33" fillId="41" borderId="22" xfId="0" applyFont="1" applyFill="1" applyBorder="1" applyAlignment="1">
      <alignment horizontal="left" vertical="top" wrapText="1"/>
    </xf>
    <xf numFmtId="0" fontId="33" fillId="41" borderId="23" xfId="0" applyFont="1" applyFill="1" applyBorder="1" applyAlignment="1">
      <alignment horizontal="left" vertical="top" wrapText="1"/>
    </xf>
    <xf numFmtId="0" fontId="33" fillId="42" borderId="21" xfId="0" applyFont="1" applyFill="1" applyBorder="1" applyAlignment="1">
      <alignment horizontal="left" vertical="top" wrapText="1"/>
    </xf>
    <xf numFmtId="0" fontId="33" fillId="42" borderId="23" xfId="0" applyFont="1" applyFill="1" applyBorder="1" applyAlignment="1">
      <alignment horizontal="left" vertical="top" wrapText="1"/>
    </xf>
    <xf numFmtId="0" fontId="0" fillId="42" borderId="21" xfId="0" applyFill="1" applyBorder="1" applyAlignment="1">
      <alignment horizontal="center" vertical="top" wrapText="1"/>
    </xf>
    <xf numFmtId="0" fontId="0" fillId="42" borderId="22" xfId="0" applyFill="1" applyBorder="1" applyAlignment="1">
      <alignment horizontal="center" vertical="top" wrapText="1"/>
    </xf>
    <xf numFmtId="189" fontId="31" fillId="0" borderId="21" xfId="0" applyNumberFormat="1" applyFont="1" applyBorder="1" applyAlignment="1">
      <alignment horizontal="center" vertical="top" wrapText="1"/>
    </xf>
    <xf numFmtId="189" fontId="31" fillId="0" borderId="22" xfId="0" applyNumberFormat="1" applyFont="1" applyBorder="1" applyAlignment="1">
      <alignment horizontal="center" vertical="top" wrapText="1"/>
    </xf>
    <xf numFmtId="189" fontId="31" fillId="0" borderId="23" xfId="0" applyNumberFormat="1" applyFont="1" applyBorder="1" applyAlignment="1">
      <alignment horizontal="center" vertical="top" wrapText="1"/>
    </xf>
    <xf numFmtId="191" fontId="31" fillId="0" borderId="21" xfId="0" applyNumberFormat="1" applyFont="1" applyBorder="1" applyAlignment="1">
      <alignment horizontal="left" vertical="top" wrapText="1"/>
    </xf>
    <xf numFmtId="191" fontId="31" fillId="0" borderId="22" xfId="0" applyNumberFormat="1" applyFont="1" applyBorder="1" applyAlignment="1">
      <alignment horizontal="left" vertical="top" wrapText="1"/>
    </xf>
    <xf numFmtId="191" fontId="31" fillId="0" borderId="23" xfId="0" applyNumberFormat="1" applyFont="1" applyBorder="1" applyAlignment="1">
      <alignment horizontal="left" vertical="top" wrapText="1"/>
    </xf>
    <xf numFmtId="0" fontId="30" fillId="43" borderId="21" xfId="0" applyFont="1" applyFill="1" applyBorder="1" applyAlignment="1">
      <alignment horizontal="center" vertical="top" wrapText="1"/>
    </xf>
    <xf numFmtId="0" fontId="30" fillId="43" borderId="22" xfId="0" applyFont="1" applyFill="1" applyBorder="1" applyAlignment="1">
      <alignment horizontal="center" vertical="top" wrapText="1"/>
    </xf>
    <xf numFmtId="0" fontId="30" fillId="43" borderId="23" xfId="0" applyFont="1" applyFill="1" applyBorder="1" applyAlignment="1">
      <alignment horizontal="center" vertical="top" wrapText="1"/>
    </xf>
    <xf numFmtId="0" fontId="30" fillId="0" borderId="21" xfId="0" applyFont="1" applyBorder="1" applyAlignment="1">
      <alignment horizontal="left" vertical="top" wrapText="1"/>
    </xf>
    <xf numFmtId="0" fontId="30" fillId="0" borderId="22" xfId="0" applyFont="1" applyBorder="1" applyAlignment="1">
      <alignment horizontal="left" vertical="top" wrapText="1"/>
    </xf>
    <xf numFmtId="0" fontId="30" fillId="0" borderId="23" xfId="0" applyFont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190" fontId="31" fillId="0" borderId="21" xfId="0" applyNumberFormat="1" applyFont="1" applyBorder="1" applyAlignment="1">
      <alignment horizontal="left" vertical="top" wrapText="1"/>
    </xf>
    <xf numFmtId="190" fontId="31" fillId="0" borderId="22" xfId="0" applyNumberFormat="1" applyFont="1" applyBorder="1" applyAlignment="1">
      <alignment horizontal="left" vertical="top" wrapText="1"/>
    </xf>
    <xf numFmtId="190" fontId="31" fillId="0" borderId="23" xfId="0" applyNumberFormat="1" applyFont="1" applyBorder="1" applyAlignment="1">
      <alignment horizontal="left" vertical="top" wrapText="1"/>
    </xf>
    <xf numFmtId="189" fontId="31" fillId="0" borderId="21" xfId="0" applyNumberFormat="1" applyFont="1" applyBorder="1" applyAlignment="1">
      <alignment horizontal="left" vertical="top" wrapText="1"/>
    </xf>
    <xf numFmtId="189" fontId="31" fillId="0" borderId="22" xfId="0" applyNumberFormat="1" applyFont="1" applyBorder="1" applyAlignment="1">
      <alignment horizontal="left" vertical="top" wrapText="1"/>
    </xf>
    <xf numFmtId="189" fontId="31" fillId="0" borderId="23" xfId="0" applyNumberFormat="1" applyFont="1" applyBorder="1" applyAlignment="1">
      <alignment horizontal="left" vertical="top" wrapText="1"/>
    </xf>
    <xf numFmtId="0" fontId="0" fillId="44" borderId="21" xfId="0" applyFill="1" applyBorder="1" applyAlignment="1">
      <alignment horizontal="left" vertical="top" wrapText="1"/>
    </xf>
    <xf numFmtId="0" fontId="0" fillId="44" borderId="22" xfId="0" applyFill="1" applyBorder="1" applyAlignment="1">
      <alignment horizontal="left" vertical="top" wrapText="1"/>
    </xf>
    <xf numFmtId="0" fontId="0" fillId="44" borderId="23" xfId="0" applyFill="1" applyBorder="1" applyAlignment="1">
      <alignment horizontal="left" vertical="top" wrapText="1"/>
    </xf>
    <xf numFmtId="0" fontId="30" fillId="43" borderId="21" xfId="0" applyFont="1" applyFill="1" applyBorder="1" applyAlignment="1">
      <alignment horizontal="left" vertical="top" wrapText="1"/>
    </xf>
    <xf numFmtId="0" fontId="30" fillId="43" borderId="22" xfId="0" applyFont="1" applyFill="1" applyBorder="1" applyAlignment="1">
      <alignment horizontal="left" vertical="top" wrapText="1"/>
    </xf>
    <xf numFmtId="189" fontId="34" fillId="43" borderId="21" xfId="0" applyNumberFormat="1" applyFont="1" applyFill="1" applyBorder="1" applyAlignment="1">
      <alignment horizontal="center" vertical="top" wrapText="1"/>
    </xf>
    <xf numFmtId="189" fontId="34" fillId="43" borderId="22" xfId="0" applyNumberFormat="1" applyFont="1" applyFill="1" applyBorder="1" applyAlignment="1">
      <alignment horizontal="center" vertical="top" wrapText="1"/>
    </xf>
    <xf numFmtId="189" fontId="34" fillId="43" borderId="23" xfId="0" applyNumberFormat="1" applyFont="1" applyFill="1" applyBorder="1" applyAlignment="1">
      <alignment horizontal="center" vertical="top" wrapText="1"/>
    </xf>
    <xf numFmtId="190" fontId="34" fillId="43" borderId="21" xfId="0" applyNumberFormat="1" applyFont="1" applyFill="1" applyBorder="1" applyAlignment="1">
      <alignment horizontal="left" vertical="top" wrapText="1"/>
    </xf>
    <xf numFmtId="190" fontId="34" fillId="43" borderId="22" xfId="0" applyNumberFormat="1" applyFont="1" applyFill="1" applyBorder="1" applyAlignment="1">
      <alignment horizontal="left" vertical="top" wrapText="1"/>
    </xf>
    <xf numFmtId="190" fontId="34" fillId="43" borderId="23" xfId="0" applyNumberFormat="1" applyFont="1" applyFill="1" applyBorder="1" applyAlignment="1">
      <alignment horizontal="left" vertical="top" wrapText="1"/>
    </xf>
    <xf numFmtId="191" fontId="34" fillId="43" borderId="21" xfId="0" applyNumberFormat="1" applyFont="1" applyFill="1" applyBorder="1" applyAlignment="1">
      <alignment horizontal="left" vertical="top" wrapText="1"/>
    </xf>
    <xf numFmtId="191" fontId="34" fillId="43" borderId="22" xfId="0" applyNumberFormat="1" applyFont="1" applyFill="1" applyBorder="1" applyAlignment="1">
      <alignment horizontal="left" vertical="top" wrapText="1"/>
    </xf>
    <xf numFmtId="191" fontId="34" fillId="43" borderId="23" xfId="0" applyNumberFormat="1" applyFont="1" applyFill="1" applyBorder="1" applyAlignment="1">
      <alignment horizontal="left" vertical="top" wrapText="1"/>
    </xf>
    <xf numFmtId="0" fontId="71" fillId="0" borderId="1" xfId="0" applyFont="1" applyBorder="1"/>
    <xf numFmtId="0" fontId="71" fillId="0" borderId="1" xfId="0" applyFont="1" applyBorder="1" applyAlignment="1">
      <alignment horizontal="center"/>
    </xf>
    <xf numFmtId="0" fontId="73" fillId="0" borderId="1" xfId="66" applyBorder="1"/>
    <xf numFmtId="188" fontId="71" fillId="0" borderId="1" xfId="7" applyNumberFormat="1" applyFont="1" applyBorder="1"/>
    <xf numFmtId="188" fontId="73" fillId="0" borderId="1" xfId="7" applyNumberFormat="1" applyFont="1" applyBorder="1"/>
    <xf numFmtId="1" fontId="71" fillId="0" borderId="0" xfId="7" applyNumberFormat="1" applyFont="1"/>
    <xf numFmtId="43" fontId="74" fillId="0" borderId="1" xfId="7" applyFont="1" applyBorder="1"/>
    <xf numFmtId="0" fontId="73" fillId="0" borderId="1" xfId="66" applyBorder="1" applyAlignment="1">
      <alignment horizontal="center"/>
    </xf>
    <xf numFmtId="0" fontId="73" fillId="0" borderId="0" xfId="66" applyAlignment="1">
      <alignment horizontal="center"/>
    </xf>
    <xf numFmtId="0" fontId="71" fillId="5" borderId="1" xfId="0" applyFont="1" applyFill="1" applyBorder="1" applyAlignment="1">
      <alignment horizontal="center"/>
    </xf>
    <xf numFmtId="188" fontId="73" fillId="5" borderId="1" xfId="7" applyNumberFormat="1" applyFont="1" applyFill="1" applyBorder="1"/>
    <xf numFmtId="0" fontId="73" fillId="5" borderId="1" xfId="66" applyFill="1" applyBorder="1"/>
    <xf numFmtId="0" fontId="71" fillId="55" borderId="1" xfId="0" applyFont="1" applyFill="1" applyBorder="1" applyAlignment="1">
      <alignment horizontal="center"/>
    </xf>
    <xf numFmtId="0" fontId="71" fillId="6" borderId="1" xfId="0" applyFont="1" applyFill="1" applyBorder="1" applyAlignment="1">
      <alignment horizontal="center"/>
    </xf>
    <xf numFmtId="0" fontId="75" fillId="0" borderId="0" xfId="0" applyFont="1" applyAlignment="1">
      <alignment horizontal="center" wrapText="1"/>
    </xf>
    <xf numFmtId="0" fontId="0" fillId="0" borderId="0" xfId="0"/>
    <xf numFmtId="0" fontId="76" fillId="0" borderId="0" xfId="0" applyFont="1" applyAlignment="1">
      <alignment horizontal="center" wrapText="1"/>
    </xf>
    <xf numFmtId="0" fontId="77" fillId="71" borderId="1" xfId="0" applyFont="1" applyFill="1" applyBorder="1" applyAlignment="1">
      <alignment horizontal="center" vertical="center" wrapText="1"/>
    </xf>
    <xf numFmtId="0" fontId="77" fillId="71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77" fillId="71" borderId="9" xfId="0" applyFont="1" applyFill="1" applyBorder="1" applyAlignment="1">
      <alignment horizontal="center" vertical="center" wrapText="1"/>
    </xf>
    <xf numFmtId="0" fontId="77" fillId="71" borderId="2" xfId="0" applyFont="1" applyFill="1" applyBorder="1" applyAlignment="1">
      <alignment horizontal="center" vertical="center" wrapText="1"/>
    </xf>
    <xf numFmtId="0" fontId="26" fillId="72" borderId="0" xfId="0" applyFont="1" applyFill="1" applyAlignment="1">
      <alignment horizontal="center" vertical="center"/>
    </xf>
    <xf numFmtId="0" fontId="77" fillId="72" borderId="1" xfId="0" applyFont="1" applyFill="1" applyBorder="1" applyAlignment="1">
      <alignment horizontal="center" vertical="center" wrapText="1"/>
    </xf>
    <xf numFmtId="0" fontId="77" fillId="72" borderId="9" xfId="0" applyFont="1" applyFill="1" applyBorder="1" applyAlignment="1">
      <alignment horizontal="center" vertical="center" wrapText="1"/>
    </xf>
    <xf numFmtId="0" fontId="0" fillId="72" borderId="0" xfId="0" applyFill="1"/>
    <xf numFmtId="0" fontId="77" fillId="72" borderId="1" xfId="0" applyFont="1" applyFill="1" applyBorder="1" applyAlignment="1">
      <alignment horizontal="center" vertical="center" wrapText="1"/>
    </xf>
    <xf numFmtId="0" fontId="77" fillId="72" borderId="2" xfId="0" applyFont="1" applyFill="1" applyBorder="1" applyAlignment="1">
      <alignment horizontal="center" vertical="center" wrapText="1"/>
    </xf>
    <xf numFmtId="0" fontId="77" fillId="72" borderId="9" xfId="0" applyFont="1" applyFill="1" applyBorder="1" applyAlignment="1">
      <alignment horizontal="center" vertical="center" wrapText="1"/>
    </xf>
    <xf numFmtId="0" fontId="0" fillId="0" borderId="1" xfId="0" applyBorder="1"/>
    <xf numFmtId="187" fontId="0" fillId="0" borderId="1" xfId="0" applyNumberFormat="1" applyBorder="1"/>
    <xf numFmtId="0" fontId="0" fillId="0" borderId="2" xfId="0" applyBorder="1"/>
    <xf numFmtId="187" fontId="0" fillId="0" borderId="2" xfId="0" applyNumberFormat="1" applyBorder="1"/>
    <xf numFmtId="187" fontId="0" fillId="8" borderId="28" xfId="0" applyNumberFormat="1" applyFill="1" applyBorder="1"/>
    <xf numFmtId="0" fontId="0" fillId="8" borderId="29" xfId="0" applyFill="1" applyBorder="1" applyAlignment="1">
      <alignment horizontal="center"/>
    </xf>
    <xf numFmtId="0" fontId="0" fillId="8" borderId="35" xfId="0" applyFill="1" applyBorder="1" applyAlignment="1">
      <alignment horizontal="center"/>
    </xf>
    <xf numFmtId="0" fontId="0" fillId="8" borderId="30" xfId="0" applyFill="1" applyBorder="1" applyAlignment="1">
      <alignment horizontal="center"/>
    </xf>
    <xf numFmtId="187" fontId="0" fillId="8" borderId="9" xfId="0" applyNumberFormat="1" applyFill="1" applyBorder="1"/>
    <xf numFmtId="187" fontId="0" fillId="0" borderId="1" xfId="0" applyNumberFormat="1" applyFill="1" applyBorder="1"/>
    <xf numFmtId="187" fontId="0" fillId="8" borderId="29" xfId="0" applyNumberFormat="1" applyFill="1" applyBorder="1"/>
    <xf numFmtId="0" fontId="0" fillId="5" borderId="29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187" fontId="0" fillId="8" borderId="7" xfId="0" applyNumberFormat="1" applyFill="1" applyBorder="1"/>
    <xf numFmtId="187" fontId="0" fillId="5" borderId="29" xfId="0" applyNumberFormat="1" applyFill="1" applyBorder="1"/>
    <xf numFmtId="0" fontId="0" fillId="0" borderId="1" xfId="0" applyBorder="1" applyAlignment="1">
      <alignment horizontal="left" vertical="center" wrapText="1"/>
    </xf>
    <xf numFmtId="0" fontId="76" fillId="73" borderId="1" xfId="0" applyFont="1" applyFill="1" applyBorder="1" applyAlignment="1">
      <alignment horizontal="center" vertical="top" wrapText="1"/>
    </xf>
    <xf numFmtId="3" fontId="0" fillId="0" borderId="1" xfId="0" applyNumberFormat="1" applyBorder="1" applyAlignment="1">
      <alignment vertical="top" wrapText="1"/>
    </xf>
    <xf numFmtId="3" fontId="76" fillId="73" borderId="1" xfId="0" applyNumberFormat="1" applyFont="1" applyFill="1" applyBorder="1" applyAlignment="1">
      <alignment vertical="top" wrapText="1"/>
    </xf>
  </cellXfs>
  <cellStyles count="67">
    <cellStyle name="20% - ส่วนที่ถูกเน้น1" xfId="33" builtinId="30" customBuiltin="1"/>
    <cellStyle name="20% - ส่วนที่ถูกเน้น2" xfId="37" builtinId="34" customBuiltin="1"/>
    <cellStyle name="20% - ส่วนที่ถูกเน้น3" xfId="41" builtinId="38" customBuiltin="1"/>
    <cellStyle name="20% - ส่วนที่ถูกเน้น4" xfId="45" builtinId="42" customBuiltin="1"/>
    <cellStyle name="20% - ส่วนที่ถูกเน้น5" xfId="49" builtinId="46" customBuiltin="1"/>
    <cellStyle name="20% - ส่วนที่ถูกเน้น6" xfId="53" builtinId="50" customBuiltin="1"/>
    <cellStyle name="40% - ส่วนที่ถูกเน้น1" xfId="34" builtinId="31" customBuiltin="1"/>
    <cellStyle name="40% - ส่วนที่ถูกเน้น2" xfId="38" builtinId="35" customBuiltin="1"/>
    <cellStyle name="40% - ส่วนที่ถูกเน้น3" xfId="42" builtinId="39" customBuiltin="1"/>
    <cellStyle name="40% - ส่วนที่ถูกเน้น4" xfId="46" builtinId="43" customBuiltin="1"/>
    <cellStyle name="40% - ส่วนที่ถูกเน้น5" xfId="50" builtinId="47" customBuiltin="1"/>
    <cellStyle name="40% - ส่วนที่ถูกเน้น6" xfId="54" builtinId="51" customBuiltin="1"/>
    <cellStyle name="60% - ส่วนที่ถูกเน้น1" xfId="35" builtinId="32" customBuiltin="1"/>
    <cellStyle name="60% - ส่วนที่ถูกเน้น2" xfId="39" builtinId="36" customBuiltin="1"/>
    <cellStyle name="60% - ส่วนที่ถูกเน้น3" xfId="43" builtinId="40" customBuiltin="1"/>
    <cellStyle name="60% - ส่วนที่ถูกเน้น4" xfId="47" builtinId="44" customBuiltin="1"/>
    <cellStyle name="60% - ส่วนที่ถูกเน้น5" xfId="51" builtinId="48" customBuiltin="1"/>
    <cellStyle name="60% - ส่วนที่ถูกเน้น6" xfId="55" builtinId="52" customBuiltin="1"/>
    <cellStyle name="Comma 2" xfId="1" xr:uid="{00000000-0005-0000-0000-00001C000000}"/>
    <cellStyle name="Comma 2 2" xfId="9" xr:uid="{00000000-0005-0000-0000-00001D000000}"/>
    <cellStyle name="Normal 2" xfId="2" xr:uid="{00000000-0005-0000-0000-000028000000}"/>
    <cellStyle name="Normal 2 2" xfId="10" xr:uid="{00000000-0005-0000-0000-000029000000}"/>
    <cellStyle name="Normal 4" xfId="3" xr:uid="{00000000-0005-0000-0000-00002A000000}"/>
    <cellStyle name="Normal_Sheet1" xfId="65" xr:uid="{E658308B-6EAB-4AF1-8133-909248306C67}"/>
    <cellStyle name="การคำนวณ" xfId="25" builtinId="22" customBuiltin="1"/>
    <cellStyle name="ข้อความเตือน" xfId="28" builtinId="11" customBuiltin="1"/>
    <cellStyle name="ข้อความอธิบาย" xfId="30" builtinId="53" customBuiltin="1"/>
    <cellStyle name="เครื่องหมายจุลภาค 2" xfId="4" xr:uid="{00000000-0005-0000-0000-000030000000}"/>
    <cellStyle name="เครื่องหมายจุลภาค 2 2" xfId="11" xr:uid="{00000000-0005-0000-0000-000031000000}"/>
    <cellStyle name="เครื่องหมายจุลภาค 2 2 2" xfId="60" xr:uid="{00000000-0005-0000-0000-000032000000}"/>
    <cellStyle name="เครื่องหมายจุลภาค 2 3" xfId="59" xr:uid="{00000000-0005-0000-0000-000033000000}"/>
    <cellStyle name="เครื่องหมายจุลภาค 3" xfId="5" xr:uid="{00000000-0005-0000-0000-000034000000}"/>
    <cellStyle name="เครื่องหมายจุลภาค 3 2" xfId="12" xr:uid="{00000000-0005-0000-0000-000035000000}"/>
    <cellStyle name="เครื่องหมายจุลภาค 3 2 2" xfId="62" xr:uid="{00000000-0005-0000-0000-000036000000}"/>
    <cellStyle name="เครื่องหมายจุลภาค 3 3" xfId="61" xr:uid="{00000000-0005-0000-0000-000037000000}"/>
    <cellStyle name="เครื่องหมายจุลภาค 3 4" xfId="58" xr:uid="{00000000-0005-0000-0000-000038000000}"/>
    <cellStyle name="เครื่องหมายจุลภาค 4" xfId="6" xr:uid="{00000000-0005-0000-0000-000039000000}"/>
    <cellStyle name="เครื่องหมายจุลภาค 4 2" xfId="13" xr:uid="{00000000-0005-0000-0000-00003A000000}"/>
    <cellStyle name="จุลภาค" xfId="7" builtinId="3"/>
    <cellStyle name="จุลภาค 2" xfId="14" xr:uid="{00000000-0005-0000-0000-00003B000000}"/>
    <cellStyle name="จุลภาค 3" xfId="57" xr:uid="{00000000-0005-0000-0000-00003C000000}"/>
    <cellStyle name="ชื่อเรื่อง" xfId="15" builtinId="15" customBuiltin="1"/>
    <cellStyle name="เซลล์ตรวจสอบ" xfId="27" builtinId="23" customBuiltin="1"/>
    <cellStyle name="เซลล์ที่มีลิงก์" xfId="26" builtinId="24" customBuiltin="1"/>
    <cellStyle name="ดี" xfId="20" builtinId="26" customBuiltin="1"/>
    <cellStyle name="ปกติ" xfId="0" builtinId="0"/>
    <cellStyle name="ปกติ 2" xfId="8" xr:uid="{00000000-0005-0000-0000-00003D000000}"/>
    <cellStyle name="ปกติ 2 2" xfId="63" xr:uid="{00000000-0005-0000-0000-00003E000000}"/>
    <cellStyle name="ปกติ 2 2 2" xfId="64" xr:uid="{00000000-0005-0000-0000-00003F000000}"/>
    <cellStyle name="ปกติ 3" xfId="66" xr:uid="{FB3CB976-FE89-49D8-BCC0-8F3DBCD567C3}"/>
    <cellStyle name="ปกติ 5" xfId="56" xr:uid="{00000000-0005-0000-0000-000040000000}"/>
    <cellStyle name="ป้อนค่า" xfId="23" builtinId="20" customBuiltin="1"/>
    <cellStyle name="ปานกลาง" xfId="22" builtinId="28" customBuiltin="1"/>
    <cellStyle name="ผลรวม" xfId="31" builtinId="25" customBuiltin="1"/>
    <cellStyle name="แย่" xfId="21" builtinId="27" customBuiltin="1"/>
    <cellStyle name="ส่วนที่ถูกเน้น1" xfId="32" builtinId="29" customBuiltin="1"/>
    <cellStyle name="ส่วนที่ถูกเน้น2" xfId="36" builtinId="33" customBuiltin="1"/>
    <cellStyle name="ส่วนที่ถูกเน้น3" xfId="40" builtinId="37" customBuiltin="1"/>
    <cellStyle name="ส่วนที่ถูกเน้น4" xfId="44" builtinId="41" customBuiltin="1"/>
    <cellStyle name="ส่วนที่ถูกเน้น5" xfId="48" builtinId="45" customBuiltin="1"/>
    <cellStyle name="ส่วนที่ถูกเน้น6" xfId="52" builtinId="49" customBuiltin="1"/>
    <cellStyle name="แสดงผล" xfId="24" builtinId="21" customBuiltin="1"/>
    <cellStyle name="หมายเหตุ" xfId="29" builtinId="10" customBuiltin="1"/>
    <cellStyle name="หัวเรื่อง 1" xfId="16" builtinId="16" customBuiltin="1"/>
    <cellStyle name="หัวเรื่อง 2" xfId="17" builtinId="17" customBuiltin="1"/>
    <cellStyle name="หัวเรื่อง 3" xfId="18" builtinId="18" customBuiltin="1"/>
    <cellStyle name="หัวเรื่อง 4" xfId="19" builtinId="19" customBuiltin="1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6699FF"/>
      <color rgb="FF001D7A"/>
      <color rgb="FF0027A4"/>
      <color rgb="FF000066"/>
      <color rgb="FF333399"/>
      <color rgb="FFF4FBC9"/>
      <color rgb="FFCCFFCC"/>
      <color rgb="FF66FF99"/>
      <color rgb="FF66FF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213360</xdr:colOff>
      <xdr:row>0</xdr:row>
      <xdr:rowOff>0</xdr:rowOff>
    </xdr:from>
    <xdr:to>
      <xdr:col>27</xdr:col>
      <xdr:colOff>398793</xdr:colOff>
      <xdr:row>65</xdr:row>
      <xdr:rowOff>39695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F718D843-F201-8101-E017-089D9EEB0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360" y="0"/>
          <a:ext cx="18290553" cy="119268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tebook%20anniz/Anniz/&#3611;&#3637;&#3591;&#3610;%2061/Risk%20score%2061/1.%20&#3605;.&#3588;.60/1.%20&#3605;.&#3588;.60/WorkSheetPlanfinPlus2561%20&#3648;&#3604;&#3639;&#3629;&#3609;%20&#3605;.&#3588;.60%20&#3603;%20&#3623;&#3633;&#3609;&#3607;&#3637;&#3656;%20......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nniz%208.6.67\Anniz%20&#3611;&#3637;&#3591;&#3610;%202567\Risk%20Score%2067\11%20&#3626;.&#3588;.67\11.&#3649;&#3585;&#3657;&#3652;&#3586;&#3605;&#3634;&#3619;&#3634;&#3591;&#3623;&#3636;&#3648;&#3588;&#3619;&#3634;&#3632;&#3627;&#3660;%20Risk%20Score%20&#3649;&#3621;&#3632;%207%20Plus%20&#3626;.&#3588;.67.xlsx" TargetMode="External"/><Relationship Id="rId1" Type="http://schemas.openxmlformats.org/officeDocument/2006/relationships/externalLinkPath" Target="11.&#3649;&#3585;&#3657;&#3652;&#3586;&#3605;&#3634;&#3619;&#3634;&#3591;&#3623;&#3636;&#3648;&#3588;&#3619;&#3634;&#3632;&#3627;&#3660;%20Risk%20Score%20&#3649;&#3621;&#3632;%207%20Plus%20&#3626;.&#3588;.67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nniz%208.6.67\Anniz%20&#3611;&#3637;&#3591;&#3610;%202567\Unit%20Cost%2067\11.Unit%20Cost%20&#3626;&#3636;&#3591;&#3627;&#3634;&#3588;&#3617;%20Y67_15092567.xlsx" TargetMode="External"/><Relationship Id="rId1" Type="http://schemas.openxmlformats.org/officeDocument/2006/relationships/externalLinkPath" Target="/Anniz%208.6.67/Anniz%20&#3611;&#3637;&#3591;&#3610;%202567/Unit%20Cost%2067/11.Unit%20Cost%20&#3626;&#3636;&#3591;&#3627;&#3634;&#3588;&#3617;%20Y67_15092567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nniz%208.6.67\Anniz%20&#3611;&#3637;&#3591;&#3610;%202567\Planfin%2067\11.&#3611;&#3619;&#3632;&#3648;&#3617;&#3636;&#3609;%20Plan%20fin%20&#3626;&#3588;2567.xls" TargetMode="External"/><Relationship Id="rId1" Type="http://schemas.openxmlformats.org/officeDocument/2006/relationships/externalLinkPath" Target="/Anniz%208.6.67/Anniz%20&#3611;&#3637;&#3591;&#3610;%202567/Planfin%2067/11.&#3611;&#3619;&#3632;&#3648;&#3617;&#3636;&#3609;%20Plan%20fin%20&#3626;&#3588;256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lanfin2561"/>
      <sheetName val="Revenue"/>
      <sheetName val="Expense"/>
      <sheetName val="HGR2559"/>
      <sheetName val="การวิเคราะห์แผน 8 แบบ"/>
      <sheetName val="Mapping60"/>
      <sheetName val="1.WS-Re-Exp"/>
      <sheetName val="งบทดลอง รพ."/>
      <sheetName val="2.WS-ยา วชภฯ"/>
      <sheetName val="3.WS-วัสดุอื่น"/>
      <sheetName val="4.WS-แผน จน."/>
      <sheetName val="5.WS-แผน ลน."/>
      <sheetName val="6.WS-แผนลงทุน"/>
      <sheetName val="7.WS-แผน รพ.สต."/>
      <sheetName val="PlanFin Analysis"/>
      <sheetName val="WS2-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4201020106.101</v>
          </cell>
          <cell r="B2" t="str">
            <v>รายได้แผ่นดิน-เงินชดใช้จากการผิดสัญญาการศึกษาและดูงาน</v>
          </cell>
          <cell r="C2">
            <v>1213</v>
          </cell>
          <cell r="D2">
            <v>32512544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210814.42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580598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437762.32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3848701.95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</row>
        <row r="3">
          <cell r="A3" t="str">
            <v>4201020199.101</v>
          </cell>
          <cell r="B3" t="str">
            <v>รายได้แผ่นดิน-ค่าปรับอื่น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61760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1928640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4340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0</v>
          </cell>
          <cell r="BQ3">
            <v>0</v>
          </cell>
          <cell r="BR3">
            <v>145278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</v>
          </cell>
          <cell r="CC3">
            <v>0</v>
          </cell>
          <cell r="CD3">
            <v>0</v>
          </cell>
          <cell r="CE3">
            <v>0</v>
          </cell>
          <cell r="CF3">
            <v>0</v>
          </cell>
          <cell r="CG3">
            <v>0</v>
          </cell>
          <cell r="CH3">
            <v>0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</row>
        <row r="4">
          <cell r="A4" t="str">
            <v>4202010199.101</v>
          </cell>
          <cell r="B4" t="str">
            <v>รายได้ค่าธรรมเนียมการบริการอื่น</v>
          </cell>
          <cell r="C4">
            <v>386800</v>
          </cell>
          <cell r="D4">
            <v>900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700</v>
          </cell>
          <cell r="N4">
            <v>0</v>
          </cell>
          <cell r="O4">
            <v>30280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6100</v>
          </cell>
          <cell r="X4">
            <v>0</v>
          </cell>
          <cell r="Y4">
            <v>0</v>
          </cell>
          <cell r="Z4">
            <v>14200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900</v>
          </cell>
          <cell r="AK4">
            <v>1000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200</v>
          </cell>
          <cell r="AZ4">
            <v>0</v>
          </cell>
          <cell r="BA4">
            <v>0</v>
          </cell>
          <cell r="BB4">
            <v>0</v>
          </cell>
          <cell r="BC4">
            <v>12200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0</v>
          </cell>
          <cell r="BQ4">
            <v>0</v>
          </cell>
          <cell r="BR4">
            <v>263800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51660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300</v>
          </cell>
          <cell r="CH4">
            <v>0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</row>
        <row r="5">
          <cell r="A5" t="str">
            <v>4202020102.101</v>
          </cell>
          <cell r="B5" t="str">
            <v>รายได้ค่าเช่าอสังหา ริมทรัพย์จากบุคคลภายนอก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14000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1500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</row>
        <row r="6">
          <cell r="A6" t="str">
            <v>4202030105.101</v>
          </cell>
          <cell r="B6" t="str">
            <v>รายได้แผ่นดิน-ค่าขายของเบ็ดเตล็ด</v>
          </cell>
          <cell r="C6">
            <v>128925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35200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71700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42946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</row>
        <row r="7">
          <cell r="A7" t="str">
            <v>4203010101.101</v>
          </cell>
          <cell r="B7" t="str">
            <v>รายได้ดอกเบี้ยเงินฝากที่สถาบันการเงิน</v>
          </cell>
          <cell r="C7">
            <v>0</v>
          </cell>
          <cell r="D7">
            <v>96691.4</v>
          </cell>
          <cell r="E7">
            <v>0</v>
          </cell>
          <cell r="F7">
            <v>86504.35</v>
          </cell>
          <cell r="G7">
            <v>0</v>
          </cell>
          <cell r="H7">
            <v>4207.5600000000004</v>
          </cell>
          <cell r="I7">
            <v>0</v>
          </cell>
          <cell r="J7">
            <v>0</v>
          </cell>
          <cell r="K7">
            <v>30156.34</v>
          </cell>
          <cell r="L7">
            <v>54722.18</v>
          </cell>
          <cell r="M7">
            <v>96.72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10338.18</v>
          </cell>
          <cell r="T7">
            <v>0</v>
          </cell>
          <cell r="U7">
            <v>0</v>
          </cell>
          <cell r="V7">
            <v>0</v>
          </cell>
          <cell r="W7">
            <v>624881.34</v>
          </cell>
          <cell r="X7">
            <v>0</v>
          </cell>
          <cell r="Y7">
            <v>0</v>
          </cell>
          <cell r="Z7">
            <v>76404.259999999995</v>
          </cell>
          <cell r="AA7">
            <v>0</v>
          </cell>
          <cell r="AB7">
            <v>6335.33</v>
          </cell>
          <cell r="AC7">
            <v>59287.83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61828.51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1719.98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20933.650000000001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25143.759999999998</v>
          </cell>
          <cell r="BP7">
            <v>0</v>
          </cell>
          <cell r="BQ7">
            <v>0</v>
          </cell>
          <cell r="BR7">
            <v>1572808.29</v>
          </cell>
          <cell r="BS7">
            <v>0</v>
          </cell>
          <cell r="BT7">
            <v>57381.85</v>
          </cell>
          <cell r="BU7">
            <v>0</v>
          </cell>
          <cell r="BV7">
            <v>0</v>
          </cell>
          <cell r="BW7">
            <v>83510.880000000005</v>
          </cell>
          <cell r="BX7">
            <v>179038.9</v>
          </cell>
          <cell r="BY7">
            <v>0</v>
          </cell>
          <cell r="BZ7">
            <v>0</v>
          </cell>
          <cell r="CA7">
            <v>0</v>
          </cell>
          <cell r="CB7">
            <v>4379.21</v>
          </cell>
          <cell r="CC7">
            <v>0</v>
          </cell>
          <cell r="CD7">
            <v>0</v>
          </cell>
          <cell r="CE7">
            <v>0</v>
          </cell>
          <cell r="CF7">
            <v>8553.01</v>
          </cell>
          <cell r="CG7">
            <v>833</v>
          </cell>
          <cell r="CH7">
            <v>77423.34</v>
          </cell>
          <cell r="CI7">
            <v>9459.5400000000009</v>
          </cell>
          <cell r="CJ7">
            <v>0</v>
          </cell>
          <cell r="CK7">
            <v>0</v>
          </cell>
          <cell r="CL7">
            <v>0</v>
          </cell>
        </row>
        <row r="8">
          <cell r="A8" t="str">
            <v>4205010104.101</v>
          </cell>
          <cell r="B8" t="str">
            <v>รายรับจากการขายอาคารและสิ่งปลูกสร้าง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141000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</row>
        <row r="9">
          <cell r="A9" t="str">
            <v>4205010110.101</v>
          </cell>
          <cell r="B9" t="str">
            <v>รายรับจากการขายครุภัณฑ์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35500</v>
          </cell>
          <cell r="P9">
            <v>0</v>
          </cell>
          <cell r="Q9">
            <v>0</v>
          </cell>
          <cell r="R9">
            <v>0</v>
          </cell>
          <cell r="S9">
            <v>15874.68</v>
          </cell>
          <cell r="T9">
            <v>0</v>
          </cell>
          <cell r="U9">
            <v>0</v>
          </cell>
          <cell r="V9">
            <v>0</v>
          </cell>
          <cell r="W9">
            <v>11600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</row>
        <row r="10">
          <cell r="A10" t="str">
            <v>4206010102.101</v>
          </cell>
          <cell r="B10" t="str">
            <v>รายได้เงินเหลือจ่ายปีเก่า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38337.42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105240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500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674954.36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</row>
        <row r="11">
          <cell r="A11" t="str">
            <v>4207010102.102</v>
          </cell>
          <cell r="B11" t="str">
            <v>รายได้แผ่นดิน-ค่าปรับอื่นจ่ายคืน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-3653.3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</row>
        <row r="12">
          <cell r="A12" t="str">
            <v>4301010102.101</v>
          </cell>
          <cell r="B12" t="str">
            <v>รายได้จากการจำหน่ายยาสมุนไพร -บุคคลภายนอก</v>
          </cell>
          <cell r="C12">
            <v>1354.77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381244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282416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500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2120</v>
          </cell>
          <cell r="BD12">
            <v>28917</v>
          </cell>
          <cell r="BE12">
            <v>0</v>
          </cell>
          <cell r="BF12">
            <v>0</v>
          </cell>
          <cell r="BG12">
            <v>120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33506.300000000003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5081</v>
          </cell>
          <cell r="BV12">
            <v>21905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600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</row>
        <row r="13">
          <cell r="A13" t="str">
            <v>4301010102.102</v>
          </cell>
          <cell r="B13" t="str">
            <v>รายได้จากการจำหน่ายสินค้าอื่น ๆ -บุคคลภายนอก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280559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1820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</row>
        <row r="14">
          <cell r="A14" t="str">
            <v>4301010102.103</v>
          </cell>
          <cell r="B14" t="str">
            <v>รายได้จากการจำหน่ายยาสมุนไพร -หน่วยงานภาครัฐ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603940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7425148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162167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</row>
        <row r="15">
          <cell r="A15" t="str">
            <v>4301010102.104</v>
          </cell>
          <cell r="B15" t="str">
            <v>รายได้จากการจำหน่ายสินค้าอื่น ๆ -หน่วยงานภาครัฐ</v>
          </cell>
          <cell r="C15">
            <v>282557.40999999997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4500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</row>
        <row r="16">
          <cell r="A16" t="str">
            <v>4301010102.105</v>
          </cell>
          <cell r="B16" t="str">
            <v>ส่วนเพิ่มมูลค่าจากการผลิตสินค้า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29075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1423160.38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</row>
        <row r="17">
          <cell r="A17" t="str">
            <v>4301020102.101</v>
          </cell>
          <cell r="B17" t="str">
            <v>รายได้ค่าสิ่งส่งตรวจ - บุคคลภายนอก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2210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15600</v>
          </cell>
          <cell r="V17">
            <v>0</v>
          </cell>
          <cell r="W17">
            <v>87600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58630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27150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2500150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3013937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424125</v>
          </cell>
          <cell r="BS17">
            <v>0</v>
          </cell>
          <cell r="BT17">
            <v>0</v>
          </cell>
          <cell r="BU17">
            <v>97385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165173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</row>
        <row r="18">
          <cell r="A18" t="str">
            <v>4301020102.102</v>
          </cell>
          <cell r="B18" t="str">
            <v>รายได้ค่าตรวจสุขภาพ - บุคคลภายนอก</v>
          </cell>
          <cell r="C18">
            <v>1117818</v>
          </cell>
          <cell r="D18">
            <v>0</v>
          </cell>
          <cell r="E18">
            <v>7000</v>
          </cell>
          <cell r="F18">
            <v>16540</v>
          </cell>
          <cell r="G18">
            <v>0</v>
          </cell>
          <cell r="H18">
            <v>0</v>
          </cell>
          <cell r="I18">
            <v>13680</v>
          </cell>
          <cell r="J18">
            <v>72135</v>
          </cell>
          <cell r="K18">
            <v>0</v>
          </cell>
          <cell r="L18">
            <v>0</v>
          </cell>
          <cell r="M18">
            <v>142070</v>
          </cell>
          <cell r="N18">
            <v>0</v>
          </cell>
          <cell r="O18">
            <v>239539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15200</v>
          </cell>
          <cell r="V18">
            <v>0</v>
          </cell>
          <cell r="W18">
            <v>25800</v>
          </cell>
          <cell r="X18">
            <v>2400</v>
          </cell>
          <cell r="Y18">
            <v>54530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1500</v>
          </cell>
          <cell r="AF18">
            <v>0</v>
          </cell>
          <cell r="AG18">
            <v>0</v>
          </cell>
          <cell r="AH18">
            <v>150</v>
          </cell>
          <cell r="AI18">
            <v>31820</v>
          </cell>
          <cell r="AJ18">
            <v>1000</v>
          </cell>
          <cell r="AK18">
            <v>705580</v>
          </cell>
          <cell r="AL18">
            <v>1000</v>
          </cell>
          <cell r="AM18">
            <v>0</v>
          </cell>
          <cell r="AN18">
            <v>12350</v>
          </cell>
          <cell r="AO18">
            <v>0</v>
          </cell>
          <cell r="AP18">
            <v>4160</v>
          </cell>
          <cell r="AQ18">
            <v>0</v>
          </cell>
          <cell r="AR18">
            <v>310398</v>
          </cell>
          <cell r="AS18">
            <v>1500</v>
          </cell>
          <cell r="AT18">
            <v>8000</v>
          </cell>
          <cell r="AU18">
            <v>0</v>
          </cell>
          <cell r="AV18">
            <v>44410</v>
          </cell>
          <cell r="AW18">
            <v>0</v>
          </cell>
          <cell r="AX18">
            <v>2000</v>
          </cell>
          <cell r="AY18">
            <v>0</v>
          </cell>
          <cell r="AZ18">
            <v>500</v>
          </cell>
          <cell r="BA18">
            <v>0</v>
          </cell>
          <cell r="BB18">
            <v>0</v>
          </cell>
          <cell r="BC18">
            <v>717430</v>
          </cell>
          <cell r="BD18">
            <v>180147</v>
          </cell>
          <cell r="BE18">
            <v>12230</v>
          </cell>
          <cell r="BF18">
            <v>0</v>
          </cell>
          <cell r="BG18">
            <v>453033.5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1000</v>
          </cell>
          <cell r="BN18">
            <v>1200</v>
          </cell>
          <cell r="BO18">
            <v>7000</v>
          </cell>
          <cell r="BP18">
            <v>28366</v>
          </cell>
          <cell r="BQ18">
            <v>1045</v>
          </cell>
          <cell r="BR18">
            <v>92360</v>
          </cell>
          <cell r="BS18">
            <v>23400</v>
          </cell>
          <cell r="BT18">
            <v>0</v>
          </cell>
          <cell r="BU18">
            <v>2800</v>
          </cell>
          <cell r="BV18">
            <v>0</v>
          </cell>
          <cell r="BW18">
            <v>0</v>
          </cell>
          <cell r="BX18">
            <v>79970</v>
          </cell>
          <cell r="BY18">
            <v>4400</v>
          </cell>
          <cell r="BZ18">
            <v>0</v>
          </cell>
          <cell r="CA18">
            <v>81439</v>
          </cell>
          <cell r="CB18">
            <v>0</v>
          </cell>
          <cell r="CC18">
            <v>104975</v>
          </cell>
          <cell r="CD18">
            <v>0</v>
          </cell>
          <cell r="CE18">
            <v>0</v>
          </cell>
          <cell r="CF18">
            <v>3480</v>
          </cell>
          <cell r="CG18">
            <v>37530</v>
          </cell>
          <cell r="CH18">
            <v>1500</v>
          </cell>
          <cell r="CI18">
            <v>0</v>
          </cell>
          <cell r="CJ18">
            <v>14240</v>
          </cell>
          <cell r="CK18">
            <v>0</v>
          </cell>
          <cell r="CL18">
            <v>0</v>
          </cell>
        </row>
        <row r="19">
          <cell r="A19" t="str">
            <v>4301020102.103</v>
          </cell>
          <cell r="B19" t="str">
            <v>รายได้ค่าสิ่งส่งตรวจ - หน่วยงานภาครัฐ</v>
          </cell>
          <cell r="C19">
            <v>3620030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1018505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200</v>
          </cell>
          <cell r="V19">
            <v>0</v>
          </cell>
          <cell r="W19">
            <v>6593274.6299999999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213660</v>
          </cell>
          <cell r="AI19">
            <v>0</v>
          </cell>
          <cell r="AJ19">
            <v>0</v>
          </cell>
          <cell r="AK19">
            <v>2052003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540</v>
          </cell>
          <cell r="AQ19">
            <v>1260</v>
          </cell>
          <cell r="AR19">
            <v>0</v>
          </cell>
          <cell r="AS19">
            <v>1400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955885</v>
          </cell>
          <cell r="BB19">
            <v>0</v>
          </cell>
          <cell r="BC19">
            <v>712410</v>
          </cell>
          <cell r="BD19">
            <v>1211161</v>
          </cell>
          <cell r="BE19">
            <v>0</v>
          </cell>
          <cell r="BF19">
            <v>0</v>
          </cell>
          <cell r="BG19">
            <v>424545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5908400</v>
          </cell>
          <cell r="BM19">
            <v>0</v>
          </cell>
          <cell r="BN19">
            <v>0</v>
          </cell>
          <cell r="BO19">
            <v>7590</v>
          </cell>
          <cell r="BP19">
            <v>0</v>
          </cell>
          <cell r="BQ19">
            <v>0</v>
          </cell>
          <cell r="BR19">
            <v>4715960</v>
          </cell>
          <cell r="BS19">
            <v>0</v>
          </cell>
          <cell r="BT19">
            <v>0</v>
          </cell>
          <cell r="BU19">
            <v>127960</v>
          </cell>
          <cell r="BV19">
            <v>0</v>
          </cell>
          <cell r="BW19">
            <v>0</v>
          </cell>
          <cell r="BX19">
            <v>295060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16500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</row>
        <row r="20">
          <cell r="A20" t="str">
            <v>4301020102.104</v>
          </cell>
          <cell r="B20" t="str">
            <v>รายได้ค่าตรวจสุขภาพ-หน่วยงานภาครัฐ</v>
          </cell>
          <cell r="C20">
            <v>967610</v>
          </cell>
          <cell r="D20">
            <v>0</v>
          </cell>
          <cell r="E20">
            <v>16200</v>
          </cell>
          <cell r="F20">
            <v>0</v>
          </cell>
          <cell r="G20">
            <v>0</v>
          </cell>
          <cell r="H20">
            <v>106710</v>
          </cell>
          <cell r="I20">
            <v>0</v>
          </cell>
          <cell r="J20">
            <v>120585</v>
          </cell>
          <cell r="K20">
            <v>0</v>
          </cell>
          <cell r="L20">
            <v>40710</v>
          </cell>
          <cell r="M20">
            <v>131030</v>
          </cell>
          <cell r="N20">
            <v>0</v>
          </cell>
          <cell r="O20">
            <v>370210</v>
          </cell>
          <cell r="P20">
            <v>3460</v>
          </cell>
          <cell r="Q20">
            <v>4560</v>
          </cell>
          <cell r="R20">
            <v>0</v>
          </cell>
          <cell r="S20">
            <v>117234</v>
          </cell>
          <cell r="T20">
            <v>0</v>
          </cell>
          <cell r="U20">
            <v>53035</v>
          </cell>
          <cell r="V20">
            <v>0</v>
          </cell>
          <cell r="W20">
            <v>2886417</v>
          </cell>
          <cell r="X20">
            <v>134384</v>
          </cell>
          <cell r="Y20">
            <v>98170</v>
          </cell>
          <cell r="Z20">
            <v>282489</v>
          </cell>
          <cell r="AA20">
            <v>0</v>
          </cell>
          <cell r="AB20">
            <v>110593</v>
          </cell>
          <cell r="AC20">
            <v>140603</v>
          </cell>
          <cell r="AD20">
            <v>99000</v>
          </cell>
          <cell r="AE20">
            <v>0</v>
          </cell>
          <cell r="AF20">
            <v>102489</v>
          </cell>
          <cell r="AG20">
            <v>1920</v>
          </cell>
          <cell r="AH20">
            <v>38419</v>
          </cell>
          <cell r="AI20">
            <v>0</v>
          </cell>
          <cell r="AJ20">
            <v>0</v>
          </cell>
          <cell r="AK20">
            <v>556510</v>
          </cell>
          <cell r="AL20">
            <v>0</v>
          </cell>
          <cell r="AM20">
            <v>92158</v>
          </cell>
          <cell r="AN20">
            <v>386217</v>
          </cell>
          <cell r="AO20">
            <v>40170</v>
          </cell>
          <cell r="AP20">
            <v>176450</v>
          </cell>
          <cell r="AQ20">
            <v>0</v>
          </cell>
          <cell r="AR20">
            <v>92190</v>
          </cell>
          <cell r="AS20">
            <v>0</v>
          </cell>
          <cell r="AT20">
            <v>250</v>
          </cell>
          <cell r="AU20">
            <v>55645</v>
          </cell>
          <cell r="AV20">
            <v>68943</v>
          </cell>
          <cell r="AW20">
            <v>0</v>
          </cell>
          <cell r="AX20">
            <v>94120</v>
          </cell>
          <cell r="AY20">
            <v>0</v>
          </cell>
          <cell r="AZ20">
            <v>0</v>
          </cell>
          <cell r="BA20">
            <v>397467</v>
          </cell>
          <cell r="BB20">
            <v>0</v>
          </cell>
          <cell r="BC20">
            <v>1936638</v>
          </cell>
          <cell r="BD20">
            <v>212740</v>
          </cell>
          <cell r="BE20">
            <v>37420</v>
          </cell>
          <cell r="BF20">
            <v>0</v>
          </cell>
          <cell r="BG20">
            <v>1030312.49</v>
          </cell>
          <cell r="BH20">
            <v>49250</v>
          </cell>
          <cell r="BI20">
            <v>0</v>
          </cell>
          <cell r="BJ20">
            <v>0</v>
          </cell>
          <cell r="BK20">
            <v>0</v>
          </cell>
          <cell r="BL20">
            <v>698066</v>
          </cell>
          <cell r="BM20">
            <v>0</v>
          </cell>
          <cell r="BN20">
            <v>0</v>
          </cell>
          <cell r="BO20">
            <v>123900</v>
          </cell>
          <cell r="BP20">
            <v>38566</v>
          </cell>
          <cell r="BQ20">
            <v>0</v>
          </cell>
          <cell r="BR20">
            <v>898770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12040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58110</v>
          </cell>
          <cell r="CD20">
            <v>14600</v>
          </cell>
          <cell r="CE20">
            <v>112630</v>
          </cell>
          <cell r="CF20">
            <v>0</v>
          </cell>
          <cell r="CG20">
            <v>64190</v>
          </cell>
          <cell r="CH20">
            <v>0</v>
          </cell>
          <cell r="CI20">
            <v>0</v>
          </cell>
          <cell r="CJ20">
            <v>94238</v>
          </cell>
          <cell r="CK20">
            <v>0</v>
          </cell>
          <cell r="CL20">
            <v>0</v>
          </cell>
        </row>
        <row r="21">
          <cell r="A21" t="str">
            <v>4301020102.105</v>
          </cell>
          <cell r="B21" t="str">
            <v>รายได้จากระบบปฏิบัติการฉุกเฉิน (EMS)</v>
          </cell>
          <cell r="C21">
            <v>1477432</v>
          </cell>
          <cell r="D21">
            <v>44350</v>
          </cell>
          <cell r="E21">
            <v>107400</v>
          </cell>
          <cell r="F21">
            <v>52350</v>
          </cell>
          <cell r="G21">
            <v>9950</v>
          </cell>
          <cell r="H21">
            <v>114600</v>
          </cell>
          <cell r="I21">
            <v>52200</v>
          </cell>
          <cell r="J21">
            <v>93150</v>
          </cell>
          <cell r="K21">
            <v>59050</v>
          </cell>
          <cell r="L21">
            <v>154950</v>
          </cell>
          <cell r="M21">
            <v>297790</v>
          </cell>
          <cell r="N21">
            <v>0</v>
          </cell>
          <cell r="O21">
            <v>233450</v>
          </cell>
          <cell r="P21">
            <v>217400</v>
          </cell>
          <cell r="Q21">
            <v>47000</v>
          </cell>
          <cell r="R21">
            <v>233910.53</v>
          </cell>
          <cell r="S21">
            <v>84200</v>
          </cell>
          <cell r="T21">
            <v>92700</v>
          </cell>
          <cell r="U21">
            <v>84950</v>
          </cell>
          <cell r="V21">
            <v>95400</v>
          </cell>
          <cell r="W21">
            <v>1182450</v>
          </cell>
          <cell r="X21">
            <v>85350</v>
          </cell>
          <cell r="Y21">
            <v>284700</v>
          </cell>
          <cell r="Z21">
            <v>171100</v>
          </cell>
          <cell r="AA21">
            <v>73650</v>
          </cell>
          <cell r="AB21">
            <v>81800</v>
          </cell>
          <cell r="AC21">
            <v>345650</v>
          </cell>
          <cell r="AD21">
            <v>456800</v>
          </cell>
          <cell r="AE21">
            <v>178050</v>
          </cell>
          <cell r="AF21">
            <v>150450</v>
          </cell>
          <cell r="AG21">
            <v>197450</v>
          </cell>
          <cell r="AH21">
            <v>253000</v>
          </cell>
          <cell r="AI21">
            <v>115883</v>
          </cell>
          <cell r="AJ21">
            <v>213150</v>
          </cell>
          <cell r="AK21">
            <v>695850</v>
          </cell>
          <cell r="AL21">
            <v>91950</v>
          </cell>
          <cell r="AM21">
            <v>78900</v>
          </cell>
          <cell r="AN21">
            <v>309550</v>
          </cell>
          <cell r="AO21">
            <v>301900</v>
          </cell>
          <cell r="AP21">
            <v>323400</v>
          </cell>
          <cell r="AQ21">
            <v>64300</v>
          </cell>
          <cell r="AR21">
            <v>554272</v>
          </cell>
          <cell r="AS21">
            <v>227650</v>
          </cell>
          <cell r="AT21">
            <v>492850</v>
          </cell>
          <cell r="AU21">
            <v>389100</v>
          </cell>
          <cell r="AV21">
            <v>379750</v>
          </cell>
          <cell r="AW21">
            <v>58350</v>
          </cell>
          <cell r="AX21">
            <v>107450</v>
          </cell>
          <cell r="AY21">
            <v>84950</v>
          </cell>
          <cell r="AZ21">
            <v>75700</v>
          </cell>
          <cell r="BA21">
            <v>551200</v>
          </cell>
          <cell r="BB21">
            <v>153300</v>
          </cell>
          <cell r="BC21">
            <v>1031050</v>
          </cell>
          <cell r="BD21">
            <v>263150</v>
          </cell>
          <cell r="BE21">
            <v>69900</v>
          </cell>
          <cell r="BF21">
            <v>24450</v>
          </cell>
          <cell r="BG21">
            <v>70200</v>
          </cell>
          <cell r="BH21">
            <v>59950</v>
          </cell>
          <cell r="BI21">
            <v>3350</v>
          </cell>
          <cell r="BJ21">
            <v>92000</v>
          </cell>
          <cell r="BK21">
            <v>56550</v>
          </cell>
          <cell r="BL21">
            <v>801705</v>
          </cell>
          <cell r="BM21">
            <v>310850</v>
          </cell>
          <cell r="BN21">
            <v>152250</v>
          </cell>
          <cell r="BO21">
            <v>198450</v>
          </cell>
          <cell r="BP21">
            <v>160450</v>
          </cell>
          <cell r="BQ21">
            <v>93450</v>
          </cell>
          <cell r="BR21">
            <v>1284800</v>
          </cell>
          <cell r="BS21">
            <v>131400</v>
          </cell>
          <cell r="BT21">
            <v>66500</v>
          </cell>
          <cell r="BU21">
            <v>264850</v>
          </cell>
          <cell r="BV21">
            <v>52750</v>
          </cell>
          <cell r="BW21">
            <v>157450</v>
          </cell>
          <cell r="BX21">
            <v>300850</v>
          </cell>
          <cell r="BY21">
            <v>169600</v>
          </cell>
          <cell r="BZ21">
            <v>122400</v>
          </cell>
          <cell r="CA21">
            <v>106950</v>
          </cell>
          <cell r="CB21">
            <v>78950</v>
          </cell>
          <cell r="CC21">
            <v>243050</v>
          </cell>
          <cell r="CD21">
            <v>131900</v>
          </cell>
          <cell r="CE21">
            <v>144450</v>
          </cell>
          <cell r="CF21">
            <v>109100</v>
          </cell>
          <cell r="CG21">
            <v>45550</v>
          </cell>
          <cell r="CH21">
            <v>118150</v>
          </cell>
          <cell r="CI21">
            <v>115200</v>
          </cell>
          <cell r="CJ21">
            <v>251750</v>
          </cell>
          <cell r="CK21">
            <v>24500</v>
          </cell>
          <cell r="CL21">
            <v>34950</v>
          </cell>
        </row>
        <row r="22">
          <cell r="A22" t="str">
            <v>4301020102.106</v>
          </cell>
          <cell r="B22" t="str">
            <v xml:space="preserve">รายได้สนับสนุนยาและอื่น ๆ </v>
          </cell>
          <cell r="C22">
            <v>16357720.66</v>
          </cell>
          <cell r="D22">
            <v>0</v>
          </cell>
          <cell r="E22">
            <v>0</v>
          </cell>
          <cell r="F22">
            <v>1335768.21</v>
          </cell>
          <cell r="G22">
            <v>1244767.69</v>
          </cell>
          <cell r="H22">
            <v>2180792.48</v>
          </cell>
          <cell r="I22">
            <v>0</v>
          </cell>
          <cell r="J22">
            <v>4346448.22</v>
          </cell>
          <cell r="K22">
            <v>0</v>
          </cell>
          <cell r="L22">
            <v>1945015.24</v>
          </cell>
          <cell r="M22">
            <v>3892826.08</v>
          </cell>
          <cell r="N22">
            <v>302039.3</v>
          </cell>
          <cell r="O22">
            <v>10568309.17</v>
          </cell>
          <cell r="P22">
            <v>524719.14</v>
          </cell>
          <cell r="Q22">
            <v>1107733.03</v>
          </cell>
          <cell r="R22">
            <v>3165279.8</v>
          </cell>
          <cell r="S22">
            <v>0</v>
          </cell>
          <cell r="T22">
            <v>840329.59</v>
          </cell>
          <cell r="U22">
            <v>1408471.48</v>
          </cell>
          <cell r="V22">
            <v>0</v>
          </cell>
          <cell r="W22">
            <v>45962825</v>
          </cell>
          <cell r="X22">
            <v>0</v>
          </cell>
          <cell r="Y22">
            <v>1307786.83</v>
          </cell>
          <cell r="Z22">
            <v>0</v>
          </cell>
          <cell r="AA22">
            <v>104798.64</v>
          </cell>
          <cell r="AB22">
            <v>461457.62</v>
          </cell>
          <cell r="AC22">
            <v>0</v>
          </cell>
          <cell r="AD22">
            <v>0</v>
          </cell>
          <cell r="AE22">
            <v>0</v>
          </cell>
          <cell r="AF22">
            <v>1050</v>
          </cell>
          <cell r="AG22">
            <v>85942.399999999994</v>
          </cell>
          <cell r="AH22">
            <v>1201477.3600000001</v>
          </cell>
          <cell r="AI22">
            <v>0</v>
          </cell>
          <cell r="AJ22">
            <v>496763.28</v>
          </cell>
          <cell r="AK22">
            <v>54770714.729999997</v>
          </cell>
          <cell r="AL22">
            <v>0</v>
          </cell>
          <cell r="AM22">
            <v>0</v>
          </cell>
          <cell r="AN22">
            <v>315077.34999999998</v>
          </cell>
          <cell r="AO22">
            <v>0</v>
          </cell>
          <cell r="AP22">
            <v>3599995.45</v>
          </cell>
          <cell r="AQ22">
            <v>613891.78</v>
          </cell>
          <cell r="AR22">
            <v>131440</v>
          </cell>
          <cell r="AS22">
            <v>465057.93</v>
          </cell>
          <cell r="AT22">
            <v>2027558.87</v>
          </cell>
          <cell r="AU22">
            <v>2262880.73</v>
          </cell>
          <cell r="AV22">
            <v>530454</v>
          </cell>
          <cell r="AW22">
            <v>4023</v>
          </cell>
          <cell r="AX22">
            <v>2022639.6</v>
          </cell>
          <cell r="AY22">
            <v>2229795.81</v>
          </cell>
          <cell r="AZ22">
            <v>1467413.86</v>
          </cell>
          <cell r="BA22">
            <v>8839373.0399999991</v>
          </cell>
          <cell r="BB22">
            <v>633054.53</v>
          </cell>
          <cell r="BC22">
            <v>31568520.57</v>
          </cell>
          <cell r="BD22">
            <v>4261504.74</v>
          </cell>
          <cell r="BE22">
            <v>1117055.68</v>
          </cell>
          <cell r="BF22">
            <v>0</v>
          </cell>
          <cell r="BG22">
            <v>1187552.0900000001</v>
          </cell>
          <cell r="BH22">
            <v>2043224.22</v>
          </cell>
          <cell r="BI22">
            <v>0</v>
          </cell>
          <cell r="BJ22">
            <v>0</v>
          </cell>
          <cell r="BK22">
            <v>36611</v>
          </cell>
          <cell r="BL22">
            <v>2689037.73</v>
          </cell>
          <cell r="BM22">
            <v>3862046.92</v>
          </cell>
          <cell r="BN22">
            <v>2342501.7200000002</v>
          </cell>
          <cell r="BO22">
            <v>1502700.6</v>
          </cell>
          <cell r="BP22">
            <v>1054226.26</v>
          </cell>
          <cell r="BQ22">
            <v>869709.45</v>
          </cell>
          <cell r="BR22">
            <v>68988953.349999994</v>
          </cell>
          <cell r="BS22">
            <v>1104327.53</v>
          </cell>
          <cell r="BT22">
            <v>0</v>
          </cell>
          <cell r="BU22">
            <v>8110750.4199999999</v>
          </cell>
          <cell r="BV22">
            <v>0</v>
          </cell>
          <cell r="BW22">
            <v>1239321.51</v>
          </cell>
          <cell r="BX22">
            <v>6314339.4500000002</v>
          </cell>
          <cell r="BY22">
            <v>0</v>
          </cell>
          <cell r="BZ22">
            <v>0</v>
          </cell>
          <cell r="CA22">
            <v>1243218.1499999999</v>
          </cell>
          <cell r="CB22">
            <v>2223033.0699999998</v>
          </cell>
          <cell r="CC22">
            <v>3253911.15</v>
          </cell>
          <cell r="CD22">
            <v>1887795.3</v>
          </cell>
          <cell r="CE22">
            <v>3055947.29</v>
          </cell>
          <cell r="CF22">
            <v>0</v>
          </cell>
          <cell r="CG22">
            <v>446819.15</v>
          </cell>
          <cell r="CH22">
            <v>0</v>
          </cell>
          <cell r="CI22">
            <v>965830.43</v>
          </cell>
          <cell r="CJ22">
            <v>0</v>
          </cell>
          <cell r="CK22">
            <v>0</v>
          </cell>
          <cell r="CL22">
            <v>0</v>
          </cell>
        </row>
        <row r="23">
          <cell r="A23" t="str">
            <v>4301020104.104</v>
          </cell>
          <cell r="B23" t="str">
            <v>รายได้ค่ารักษาเบิกต้นสังกัด OP</v>
          </cell>
          <cell r="C23">
            <v>69674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51673</v>
          </cell>
          <cell r="J23">
            <v>2712450</v>
          </cell>
          <cell r="K23">
            <v>48620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613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21973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13227</v>
          </cell>
          <cell r="AT23">
            <v>5810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299429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20690</v>
          </cell>
          <cell r="BP23">
            <v>0</v>
          </cell>
          <cell r="BQ23">
            <v>0</v>
          </cell>
          <cell r="BR23">
            <v>12911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3570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</row>
        <row r="24">
          <cell r="A24" t="str">
            <v>4301020104.105</v>
          </cell>
          <cell r="B24" t="str">
            <v>รายได้ค่ารักษาเบิกต้นสังกัด IP</v>
          </cell>
          <cell r="C24">
            <v>1422061</v>
          </cell>
          <cell r="D24">
            <v>7919</v>
          </cell>
          <cell r="E24">
            <v>46254</v>
          </cell>
          <cell r="F24">
            <v>42359</v>
          </cell>
          <cell r="G24">
            <v>0</v>
          </cell>
          <cell r="H24">
            <v>92070</v>
          </cell>
          <cell r="I24">
            <v>6342.48</v>
          </cell>
          <cell r="J24">
            <v>53005</v>
          </cell>
          <cell r="K24">
            <v>0</v>
          </cell>
          <cell r="L24">
            <v>91603</v>
          </cell>
          <cell r="M24">
            <v>255749</v>
          </cell>
          <cell r="N24">
            <v>0</v>
          </cell>
          <cell r="O24">
            <v>497171.75</v>
          </cell>
          <cell r="P24">
            <v>53294</v>
          </cell>
          <cell r="Q24">
            <v>10576</v>
          </cell>
          <cell r="R24">
            <v>447488</v>
          </cell>
          <cell r="S24">
            <v>0</v>
          </cell>
          <cell r="T24">
            <v>106751</v>
          </cell>
          <cell r="U24">
            <v>25444</v>
          </cell>
          <cell r="V24">
            <v>0</v>
          </cell>
          <cell r="W24">
            <v>1807789</v>
          </cell>
          <cell r="X24">
            <v>0</v>
          </cell>
          <cell r="Y24">
            <v>18416</v>
          </cell>
          <cell r="Z24">
            <v>2382</v>
          </cell>
          <cell r="AA24">
            <v>72645</v>
          </cell>
          <cell r="AB24">
            <v>36889</v>
          </cell>
          <cell r="AC24">
            <v>75162</v>
          </cell>
          <cell r="AD24">
            <v>145361</v>
          </cell>
          <cell r="AE24">
            <v>66728</v>
          </cell>
          <cell r="AF24">
            <v>15711</v>
          </cell>
          <cell r="AG24">
            <v>15915</v>
          </cell>
          <cell r="AH24">
            <v>41616</v>
          </cell>
          <cell r="AI24">
            <v>13480</v>
          </cell>
          <cell r="AJ24">
            <v>2245</v>
          </cell>
          <cell r="AK24">
            <v>5518256</v>
          </cell>
          <cell r="AL24">
            <v>20437</v>
          </cell>
          <cell r="AM24">
            <v>0</v>
          </cell>
          <cell r="AN24">
            <v>172201</v>
          </cell>
          <cell r="AO24">
            <v>286230</v>
          </cell>
          <cell r="AP24">
            <v>62253</v>
          </cell>
          <cell r="AQ24">
            <v>2043</v>
          </cell>
          <cell r="AR24">
            <v>280523</v>
          </cell>
          <cell r="AS24">
            <v>5132</v>
          </cell>
          <cell r="AT24">
            <v>93513</v>
          </cell>
          <cell r="AU24">
            <v>49032</v>
          </cell>
          <cell r="AV24">
            <v>24877</v>
          </cell>
          <cell r="AW24">
            <v>24558</v>
          </cell>
          <cell r="AX24">
            <v>130265</v>
          </cell>
          <cell r="AY24">
            <v>15797</v>
          </cell>
          <cell r="AZ24">
            <v>4715</v>
          </cell>
          <cell r="BA24">
            <v>529079</v>
          </cell>
          <cell r="BB24">
            <v>0</v>
          </cell>
          <cell r="BC24">
            <v>2103644</v>
          </cell>
          <cell r="BD24">
            <v>153489</v>
          </cell>
          <cell r="BE24">
            <v>10992.25</v>
          </cell>
          <cell r="BF24">
            <v>6240</v>
          </cell>
          <cell r="BG24">
            <v>1177044.8</v>
          </cell>
          <cell r="BH24">
            <v>15116.5</v>
          </cell>
          <cell r="BI24">
            <v>0</v>
          </cell>
          <cell r="BJ24">
            <v>0</v>
          </cell>
          <cell r="BK24">
            <v>0</v>
          </cell>
          <cell r="BL24">
            <v>1078472</v>
          </cell>
          <cell r="BM24">
            <v>14109</v>
          </cell>
          <cell r="BN24">
            <v>0</v>
          </cell>
          <cell r="BO24">
            <v>43525</v>
          </cell>
          <cell r="BP24">
            <v>0</v>
          </cell>
          <cell r="BQ24">
            <v>0</v>
          </cell>
          <cell r="BR24">
            <v>10513633</v>
          </cell>
          <cell r="BS24">
            <v>90610</v>
          </cell>
          <cell r="BT24">
            <v>3749</v>
          </cell>
          <cell r="BU24">
            <v>829781</v>
          </cell>
          <cell r="BV24">
            <v>0</v>
          </cell>
          <cell r="BW24">
            <v>17690</v>
          </cell>
          <cell r="BX24">
            <v>91812</v>
          </cell>
          <cell r="BY24">
            <v>15249.94</v>
          </cell>
          <cell r="BZ24">
            <v>14629</v>
          </cell>
          <cell r="CA24">
            <v>93949</v>
          </cell>
          <cell r="CB24">
            <v>49555</v>
          </cell>
          <cell r="CC24">
            <v>85427</v>
          </cell>
          <cell r="CD24">
            <v>59838</v>
          </cell>
          <cell r="CE24">
            <v>25210</v>
          </cell>
          <cell r="CF24">
            <v>9580</v>
          </cell>
          <cell r="CG24">
            <v>0</v>
          </cell>
          <cell r="CH24">
            <v>0</v>
          </cell>
          <cell r="CI24">
            <v>10423</v>
          </cell>
          <cell r="CJ24">
            <v>249302</v>
          </cell>
          <cell r="CK24">
            <v>0</v>
          </cell>
          <cell r="CL24">
            <v>0</v>
          </cell>
        </row>
        <row r="25">
          <cell r="A25" t="str">
            <v>4301020104.106</v>
          </cell>
          <cell r="B25" t="str">
            <v>รายได้ค่ารักษาชำระเงิน OP</v>
          </cell>
          <cell r="C25">
            <v>32302008</v>
          </cell>
          <cell r="D25">
            <v>1977156</v>
          </cell>
          <cell r="E25">
            <v>1343397</v>
          </cell>
          <cell r="F25">
            <v>2716496</v>
          </cell>
          <cell r="G25">
            <v>892377</v>
          </cell>
          <cell r="H25">
            <v>3317808</v>
          </cell>
          <cell r="I25">
            <v>829352.83</v>
          </cell>
          <cell r="J25">
            <v>4415404</v>
          </cell>
          <cell r="K25">
            <v>722413</v>
          </cell>
          <cell r="L25">
            <v>1086919</v>
          </cell>
          <cell r="M25">
            <v>11240136.48</v>
          </cell>
          <cell r="N25">
            <v>33167</v>
          </cell>
          <cell r="O25">
            <v>15516752.25</v>
          </cell>
          <cell r="P25">
            <v>2391524</v>
          </cell>
          <cell r="Q25">
            <v>2373827.1</v>
          </cell>
          <cell r="R25">
            <v>3882390.5</v>
          </cell>
          <cell r="S25">
            <v>2165337</v>
          </cell>
          <cell r="T25">
            <v>3502209</v>
          </cell>
          <cell r="U25">
            <v>1583158.5</v>
          </cell>
          <cell r="V25">
            <v>1206916.24</v>
          </cell>
          <cell r="W25">
            <v>20827796.16</v>
          </cell>
          <cell r="X25">
            <v>1142115</v>
          </cell>
          <cell r="Y25">
            <v>4159984.26</v>
          </cell>
          <cell r="Z25">
            <v>2643689</v>
          </cell>
          <cell r="AA25">
            <v>920313.5</v>
          </cell>
          <cell r="AB25">
            <v>1331317.5</v>
          </cell>
          <cell r="AC25">
            <v>5574799.2000000002</v>
          </cell>
          <cell r="AD25">
            <v>6927669</v>
          </cell>
          <cell r="AE25">
            <v>1489282.64</v>
          </cell>
          <cell r="AF25">
            <v>949526</v>
          </cell>
          <cell r="AG25">
            <v>1029779</v>
          </cell>
          <cell r="AH25">
            <v>5369000.9199999999</v>
          </cell>
          <cell r="AI25">
            <v>1221876.25</v>
          </cell>
          <cell r="AJ25">
            <v>1803994.75</v>
          </cell>
          <cell r="AK25">
            <v>39360732</v>
          </cell>
          <cell r="AL25">
            <v>1504348</v>
          </cell>
          <cell r="AM25">
            <v>849556.47999999998</v>
          </cell>
          <cell r="AN25">
            <v>3436923</v>
          </cell>
          <cell r="AO25">
            <v>2907703</v>
          </cell>
          <cell r="AP25">
            <v>1399503</v>
          </cell>
          <cell r="AQ25">
            <v>475110</v>
          </cell>
          <cell r="AR25">
            <v>8137226</v>
          </cell>
          <cell r="AS25">
            <v>1619912</v>
          </cell>
          <cell r="AT25">
            <v>2916008.23</v>
          </cell>
          <cell r="AU25">
            <v>2167817</v>
          </cell>
          <cell r="AV25">
            <v>1056041</v>
          </cell>
          <cell r="AW25">
            <v>706259</v>
          </cell>
          <cell r="AX25">
            <v>1418027.25</v>
          </cell>
          <cell r="AY25">
            <v>1300735</v>
          </cell>
          <cell r="AZ25">
            <v>716617</v>
          </cell>
          <cell r="BA25">
            <v>12890238.5</v>
          </cell>
          <cell r="BB25">
            <v>1473050</v>
          </cell>
          <cell r="BC25">
            <v>35303988.299999997</v>
          </cell>
          <cell r="BD25">
            <v>5263503</v>
          </cell>
          <cell r="BE25">
            <v>1625024.5</v>
          </cell>
          <cell r="BF25">
            <v>2296705</v>
          </cell>
          <cell r="BG25">
            <v>30860615.129999999</v>
          </cell>
          <cell r="BH25">
            <v>819855.55</v>
          </cell>
          <cell r="BI25">
            <v>539571</v>
          </cell>
          <cell r="BJ25">
            <v>1370893</v>
          </cell>
          <cell r="BK25">
            <v>1514570</v>
          </cell>
          <cell r="BL25">
            <v>13778185.939999999</v>
          </cell>
          <cell r="BM25">
            <v>3669847</v>
          </cell>
          <cell r="BN25">
            <v>1542304.25</v>
          </cell>
          <cell r="BO25">
            <v>3714383.47</v>
          </cell>
          <cell r="BP25">
            <v>1544039</v>
          </cell>
          <cell r="BQ25">
            <v>3326053</v>
          </cell>
          <cell r="BR25">
            <v>45099895.549999997</v>
          </cell>
          <cell r="BS25">
            <v>2979228.25</v>
          </cell>
          <cell r="BT25">
            <v>2398370</v>
          </cell>
          <cell r="BU25">
            <v>9261401.5800000001</v>
          </cell>
          <cell r="BV25">
            <v>589414</v>
          </cell>
          <cell r="BW25">
            <v>2143766</v>
          </cell>
          <cell r="BX25">
            <v>6085195.25</v>
          </cell>
          <cell r="BY25">
            <v>1104400</v>
          </cell>
          <cell r="BZ25">
            <v>1667381</v>
          </cell>
          <cell r="CA25">
            <v>1354098</v>
          </cell>
          <cell r="CB25">
            <v>1889097.5</v>
          </cell>
          <cell r="CC25">
            <v>7693360.75</v>
          </cell>
          <cell r="CD25">
            <v>2484148</v>
          </cell>
          <cell r="CE25">
            <v>4713533</v>
          </cell>
          <cell r="CF25">
            <v>940860</v>
          </cell>
          <cell r="CG25">
            <v>1099532</v>
          </cell>
          <cell r="CH25">
            <v>626314</v>
          </cell>
          <cell r="CI25">
            <v>1192018</v>
          </cell>
          <cell r="CJ25">
            <v>7959432.5</v>
          </cell>
          <cell r="CK25">
            <v>556946</v>
          </cell>
          <cell r="CL25">
            <v>797957</v>
          </cell>
        </row>
        <row r="26">
          <cell r="A26" t="str">
            <v>4301020104.107</v>
          </cell>
          <cell r="B26" t="str">
            <v>รายได้ค่ารักษาชำระเงิน IP</v>
          </cell>
          <cell r="C26">
            <v>50035207</v>
          </cell>
          <cell r="D26">
            <v>895767</v>
          </cell>
          <cell r="E26">
            <v>828682</v>
          </cell>
          <cell r="F26">
            <v>2204794</v>
          </cell>
          <cell r="G26">
            <v>256084</v>
          </cell>
          <cell r="H26">
            <v>604729</v>
          </cell>
          <cell r="I26">
            <v>244176.38</v>
          </cell>
          <cell r="J26">
            <v>3101037</v>
          </cell>
          <cell r="K26">
            <v>45669</v>
          </cell>
          <cell r="L26">
            <v>430116</v>
          </cell>
          <cell r="M26">
            <v>7454455</v>
          </cell>
          <cell r="N26">
            <v>0</v>
          </cell>
          <cell r="O26">
            <v>20244723</v>
          </cell>
          <cell r="P26">
            <v>1249542</v>
          </cell>
          <cell r="Q26">
            <v>1054215</v>
          </cell>
          <cell r="R26">
            <v>4784914</v>
          </cell>
          <cell r="S26">
            <v>1503123</v>
          </cell>
          <cell r="T26">
            <v>4644419</v>
          </cell>
          <cell r="U26">
            <v>609249</v>
          </cell>
          <cell r="V26">
            <v>607513.98</v>
          </cell>
          <cell r="W26">
            <v>57904393.659999996</v>
          </cell>
          <cell r="X26">
            <v>368022</v>
          </cell>
          <cell r="Y26">
            <v>3541330</v>
          </cell>
          <cell r="Z26">
            <v>1907599</v>
          </cell>
          <cell r="AA26">
            <v>285269</v>
          </cell>
          <cell r="AB26">
            <v>567642</v>
          </cell>
          <cell r="AC26">
            <v>5528452</v>
          </cell>
          <cell r="AD26">
            <v>2870785</v>
          </cell>
          <cell r="AE26">
            <v>539983</v>
          </cell>
          <cell r="AF26">
            <v>327990</v>
          </cell>
          <cell r="AG26">
            <v>679662</v>
          </cell>
          <cell r="AH26">
            <v>5320466</v>
          </cell>
          <cell r="AI26">
            <v>664530</v>
          </cell>
          <cell r="AJ26">
            <v>466874</v>
          </cell>
          <cell r="AK26">
            <v>142883781.5</v>
          </cell>
          <cell r="AL26">
            <v>528549</v>
          </cell>
          <cell r="AM26">
            <v>604564.5</v>
          </cell>
          <cell r="AN26">
            <v>2720893</v>
          </cell>
          <cell r="AO26">
            <v>9333640</v>
          </cell>
          <cell r="AP26">
            <v>424937</v>
          </cell>
          <cell r="AQ26">
            <v>90349</v>
          </cell>
          <cell r="AR26">
            <v>9524077</v>
          </cell>
          <cell r="AS26">
            <v>429666</v>
          </cell>
          <cell r="AT26">
            <v>3454686</v>
          </cell>
          <cell r="AU26">
            <v>2822186</v>
          </cell>
          <cell r="AV26">
            <v>699558</v>
          </cell>
          <cell r="AW26">
            <v>435293</v>
          </cell>
          <cell r="AX26">
            <v>849843</v>
          </cell>
          <cell r="AY26">
            <v>454657</v>
          </cell>
          <cell r="AZ26">
            <v>351082</v>
          </cell>
          <cell r="BA26">
            <v>12949327</v>
          </cell>
          <cell r="BB26">
            <v>586427</v>
          </cell>
          <cell r="BC26">
            <v>60802715.420000002</v>
          </cell>
          <cell r="BD26">
            <v>4860349.9400000004</v>
          </cell>
          <cell r="BE26">
            <v>482930</v>
          </cell>
          <cell r="BF26">
            <v>1224365</v>
          </cell>
          <cell r="BG26">
            <v>49567269.880000003</v>
          </cell>
          <cell r="BH26">
            <v>267804</v>
          </cell>
          <cell r="BI26">
            <v>0</v>
          </cell>
          <cell r="BJ26">
            <v>164101</v>
          </cell>
          <cell r="BK26">
            <v>0</v>
          </cell>
          <cell r="BL26">
            <v>33432657</v>
          </cell>
          <cell r="BM26">
            <v>543459</v>
          </cell>
          <cell r="BN26">
            <v>290890</v>
          </cell>
          <cell r="BO26">
            <v>1653825.3</v>
          </cell>
          <cell r="BP26">
            <v>586753</v>
          </cell>
          <cell r="BQ26">
            <v>451032</v>
          </cell>
          <cell r="BR26">
            <v>99464939</v>
          </cell>
          <cell r="BS26">
            <v>844348</v>
          </cell>
          <cell r="BT26">
            <v>878519</v>
          </cell>
          <cell r="BU26">
            <v>7752089</v>
          </cell>
          <cell r="BV26">
            <v>10764</v>
          </cell>
          <cell r="BW26">
            <v>82055</v>
          </cell>
          <cell r="BX26">
            <v>3188598</v>
          </cell>
          <cell r="BY26">
            <v>392754</v>
          </cell>
          <cell r="BZ26">
            <v>342404</v>
          </cell>
          <cell r="CA26">
            <v>334138</v>
          </cell>
          <cell r="CB26">
            <v>1094372</v>
          </cell>
          <cell r="CC26">
            <v>3391454</v>
          </cell>
          <cell r="CD26">
            <v>2575348.9</v>
          </cell>
          <cell r="CE26">
            <v>3412091</v>
          </cell>
          <cell r="CF26">
            <v>663623</v>
          </cell>
          <cell r="CG26">
            <v>145453</v>
          </cell>
          <cell r="CH26">
            <v>448856</v>
          </cell>
          <cell r="CI26">
            <v>150600</v>
          </cell>
          <cell r="CJ26">
            <v>3136441</v>
          </cell>
          <cell r="CK26">
            <v>69631</v>
          </cell>
          <cell r="CL26">
            <v>14941</v>
          </cell>
        </row>
        <row r="27">
          <cell r="A27" t="str">
            <v>4301020104.401</v>
          </cell>
          <cell r="B27" t="str">
            <v>รายได้ค่ารักษาเบิกจ่ายตรงกรมบัญชีกลาง OP</v>
          </cell>
          <cell r="C27">
            <v>64973485</v>
          </cell>
          <cell r="D27">
            <v>9348908.3599999994</v>
          </cell>
          <cell r="E27">
            <v>3613667.5</v>
          </cell>
          <cell r="F27">
            <v>2674648</v>
          </cell>
          <cell r="G27">
            <v>1062952</v>
          </cell>
          <cell r="H27">
            <v>12150186</v>
          </cell>
          <cell r="I27">
            <v>2435057.64</v>
          </cell>
          <cell r="J27">
            <v>10848367.949999999</v>
          </cell>
          <cell r="K27">
            <v>2733541</v>
          </cell>
          <cell r="L27">
            <v>1761038.24</v>
          </cell>
          <cell r="M27">
            <v>18322668.829999998</v>
          </cell>
          <cell r="N27">
            <v>0</v>
          </cell>
          <cell r="O27">
            <v>27278596</v>
          </cell>
          <cell r="P27">
            <v>3449457.55</v>
          </cell>
          <cell r="Q27">
            <v>2384415.2999999998</v>
          </cell>
          <cell r="R27">
            <v>11021973</v>
          </cell>
          <cell r="S27">
            <v>4071017</v>
          </cell>
          <cell r="T27">
            <v>5373340</v>
          </cell>
          <cell r="U27">
            <v>3060373</v>
          </cell>
          <cell r="V27">
            <v>1212004.76</v>
          </cell>
          <cell r="W27">
            <v>70111467</v>
          </cell>
          <cell r="X27">
            <v>1079524</v>
          </cell>
          <cell r="Y27">
            <v>5354107.75</v>
          </cell>
          <cell r="Z27">
            <v>2136221</v>
          </cell>
          <cell r="AA27">
            <v>1617467</v>
          </cell>
          <cell r="AB27">
            <v>2577730.5</v>
          </cell>
          <cell r="AC27">
            <v>3953287.5</v>
          </cell>
          <cell r="AD27">
            <v>10213199.199999999</v>
          </cell>
          <cell r="AE27">
            <v>3039386.11</v>
          </cell>
          <cell r="AF27">
            <v>1930725</v>
          </cell>
          <cell r="AG27">
            <v>1960694</v>
          </cell>
          <cell r="AH27">
            <v>8332144</v>
          </cell>
          <cell r="AI27">
            <v>2095722</v>
          </cell>
          <cell r="AJ27">
            <v>1583376.75</v>
          </cell>
          <cell r="AK27">
            <v>218422368.59999999</v>
          </cell>
          <cell r="AL27">
            <v>2214753</v>
          </cell>
          <cell r="AM27">
            <v>2109997.5</v>
          </cell>
          <cell r="AN27">
            <v>7653909</v>
          </cell>
          <cell r="AO27">
            <v>8555746</v>
          </cell>
          <cell r="AP27">
            <v>5414663</v>
          </cell>
          <cell r="AQ27">
            <v>1186308</v>
          </cell>
          <cell r="AR27">
            <v>30486529.75</v>
          </cell>
          <cell r="AS27">
            <v>3325980.5</v>
          </cell>
          <cell r="AT27">
            <v>21139480</v>
          </cell>
          <cell r="AU27">
            <v>6730253</v>
          </cell>
          <cell r="AV27">
            <v>1789416</v>
          </cell>
          <cell r="AW27">
            <v>1327080.5</v>
          </cell>
          <cell r="AX27">
            <v>4592639.4400000004</v>
          </cell>
          <cell r="AY27">
            <v>2764886</v>
          </cell>
          <cell r="AZ27">
            <v>2116080</v>
          </cell>
          <cell r="BA27">
            <v>43390916</v>
          </cell>
          <cell r="BB27">
            <v>1954877.26</v>
          </cell>
          <cell r="BC27">
            <v>88650279</v>
          </cell>
          <cell r="BD27">
            <v>9230252</v>
          </cell>
          <cell r="BE27">
            <v>2965201.75</v>
          </cell>
          <cell r="BF27">
            <v>2070226</v>
          </cell>
          <cell r="BG27">
            <v>43547547.170000002</v>
          </cell>
          <cell r="BH27">
            <v>892437</v>
          </cell>
          <cell r="BI27">
            <v>612966</v>
          </cell>
          <cell r="BJ27">
            <v>742635.85</v>
          </cell>
          <cell r="BK27">
            <v>781705</v>
          </cell>
          <cell r="BL27">
            <v>44493282</v>
          </cell>
          <cell r="BM27">
            <v>6053035</v>
          </cell>
          <cell r="BN27">
            <v>3421531</v>
          </cell>
          <cell r="BO27">
            <v>5874070</v>
          </cell>
          <cell r="BP27">
            <v>2791178.51</v>
          </cell>
          <cell r="BQ27">
            <v>1988776</v>
          </cell>
          <cell r="BR27">
            <v>268917459</v>
          </cell>
          <cell r="BS27">
            <v>4184425.25</v>
          </cell>
          <cell r="BT27">
            <v>3013592.72</v>
          </cell>
          <cell r="BU27">
            <v>31863852.48</v>
          </cell>
          <cell r="BV27">
            <v>1077311</v>
          </cell>
          <cell r="BW27">
            <v>2858526</v>
          </cell>
          <cell r="BX27">
            <v>19978691.75</v>
          </cell>
          <cell r="BY27">
            <v>2662702.89</v>
          </cell>
          <cell r="BZ27">
            <v>2110813.85</v>
          </cell>
          <cell r="CA27">
            <v>3824714</v>
          </cell>
          <cell r="CB27">
            <v>3397516.75</v>
          </cell>
          <cell r="CC27">
            <v>12941554.25</v>
          </cell>
          <cell r="CD27">
            <v>2715401.4</v>
          </cell>
          <cell r="CE27">
            <v>7510011.5</v>
          </cell>
          <cell r="CF27">
            <v>2492688.5</v>
          </cell>
          <cell r="CG27">
            <v>1940293</v>
          </cell>
          <cell r="CH27">
            <v>1089978.5</v>
          </cell>
          <cell r="CI27">
            <v>1777923</v>
          </cell>
          <cell r="CJ27">
            <v>15440579.5</v>
          </cell>
          <cell r="CK27">
            <v>777575</v>
          </cell>
          <cell r="CL27">
            <v>629254.39</v>
          </cell>
        </row>
        <row r="28">
          <cell r="A28" t="str">
            <v>4301020104.402</v>
          </cell>
          <cell r="B28" t="str">
            <v>รายได้ค่ารักษาเบิกจ่ายตรงกรมบัญชีกลาง IP</v>
          </cell>
          <cell r="C28">
            <v>31717518.93</v>
          </cell>
          <cell r="D28">
            <v>513395</v>
          </cell>
          <cell r="E28">
            <v>1267882.95</v>
          </cell>
          <cell r="F28">
            <v>943408</v>
          </cell>
          <cell r="G28">
            <v>220633</v>
          </cell>
          <cell r="H28">
            <v>2862447.83</v>
          </cell>
          <cell r="I28">
            <v>1040409.18</v>
          </cell>
          <cell r="J28">
            <v>2789527.71</v>
          </cell>
          <cell r="K28">
            <v>727558</v>
          </cell>
          <cell r="L28">
            <v>641033.48</v>
          </cell>
          <cell r="M28">
            <v>8240945</v>
          </cell>
          <cell r="N28">
            <v>0</v>
          </cell>
          <cell r="O28">
            <v>14814964.5</v>
          </cell>
          <cell r="P28">
            <v>1623230</v>
          </cell>
          <cell r="Q28">
            <v>1465181.92</v>
          </cell>
          <cell r="R28">
            <v>6472442.4199999999</v>
          </cell>
          <cell r="S28">
            <v>943402.11</v>
          </cell>
          <cell r="T28">
            <v>1813231</v>
          </cell>
          <cell r="U28">
            <v>1778732</v>
          </cell>
          <cell r="V28">
            <v>430087.22</v>
          </cell>
          <cell r="W28">
            <v>61919053.710000001</v>
          </cell>
          <cell r="X28">
            <v>833159</v>
          </cell>
          <cell r="Y28">
            <v>2300348</v>
          </cell>
          <cell r="Z28">
            <v>1231002</v>
          </cell>
          <cell r="AA28">
            <v>647901</v>
          </cell>
          <cell r="AB28">
            <v>545499</v>
          </cell>
          <cell r="AC28">
            <v>2302801</v>
          </cell>
          <cell r="AD28">
            <v>4294563</v>
          </cell>
          <cell r="AE28">
            <v>1416782</v>
          </cell>
          <cell r="AF28">
            <v>962522</v>
          </cell>
          <cell r="AG28">
            <v>620986</v>
          </cell>
          <cell r="AH28">
            <v>3311461</v>
          </cell>
          <cell r="AI28">
            <v>867503</v>
          </cell>
          <cell r="AJ28">
            <v>557981.86</v>
          </cell>
          <cell r="AK28">
            <v>131826976.5</v>
          </cell>
          <cell r="AL28">
            <v>748524</v>
          </cell>
          <cell r="AM28">
            <v>903316.5</v>
          </cell>
          <cell r="AN28">
            <v>9075399.3399999999</v>
          </cell>
          <cell r="AO28">
            <v>4898455.96</v>
          </cell>
          <cell r="AP28">
            <v>1881609</v>
          </cell>
          <cell r="AQ28">
            <v>307081.05</v>
          </cell>
          <cell r="AR28">
            <v>12743474</v>
          </cell>
          <cell r="AS28">
            <v>1144820</v>
          </cell>
          <cell r="AT28">
            <v>2380584.09</v>
          </cell>
          <cell r="AU28">
            <v>4597407</v>
          </cell>
          <cell r="AV28">
            <v>1020207</v>
          </cell>
          <cell r="AW28">
            <v>999041</v>
          </cell>
          <cell r="AX28">
            <v>2166384.39</v>
          </cell>
          <cell r="AY28">
            <v>605323</v>
          </cell>
          <cell r="AZ28">
            <v>792285.7</v>
          </cell>
          <cell r="BA28">
            <v>15463921</v>
          </cell>
          <cell r="BB28">
            <v>1776212.8</v>
          </cell>
          <cell r="BC28">
            <v>58900411</v>
          </cell>
          <cell r="BD28">
            <v>4055181</v>
          </cell>
          <cell r="BE28">
            <v>634476.61</v>
          </cell>
          <cell r="BF28">
            <v>615254</v>
          </cell>
          <cell r="BG28">
            <v>34872369.899999999</v>
          </cell>
          <cell r="BH28">
            <v>315118</v>
          </cell>
          <cell r="BI28">
            <v>0</v>
          </cell>
          <cell r="BJ28">
            <v>267339</v>
          </cell>
          <cell r="BK28">
            <v>0</v>
          </cell>
          <cell r="BL28">
            <v>27757867</v>
          </cell>
          <cell r="BM28">
            <v>1807794.81</v>
          </cell>
          <cell r="BN28">
            <v>1116963.71</v>
          </cell>
          <cell r="BO28">
            <v>2708402.36</v>
          </cell>
          <cell r="BP28">
            <v>1165919</v>
          </cell>
          <cell r="BQ28">
            <v>1492598.35</v>
          </cell>
          <cell r="BR28">
            <v>218488425.87</v>
          </cell>
          <cell r="BS28">
            <v>2235840.12</v>
          </cell>
          <cell r="BT28">
            <v>2397330.04</v>
          </cell>
          <cell r="BU28">
            <v>13434131.779999999</v>
          </cell>
          <cell r="BV28">
            <v>102968</v>
          </cell>
          <cell r="BW28">
            <v>1044957</v>
          </cell>
          <cell r="BX28">
            <v>4530061.25</v>
          </cell>
          <cell r="BY28">
            <v>775791.5</v>
          </cell>
          <cell r="BZ28">
            <v>506692.09</v>
          </cell>
          <cell r="CA28">
            <v>1530153</v>
          </cell>
          <cell r="CB28">
            <v>2178481</v>
          </cell>
          <cell r="CC28">
            <v>3622239</v>
          </cell>
          <cell r="CD28">
            <v>1773479</v>
          </cell>
          <cell r="CE28">
            <v>3582300.5</v>
          </cell>
          <cell r="CF28">
            <v>1038001.3</v>
          </cell>
          <cell r="CG28">
            <v>784370</v>
          </cell>
          <cell r="CH28">
            <v>607690</v>
          </cell>
          <cell r="CI28">
            <v>1085003.7</v>
          </cell>
          <cell r="CJ28">
            <v>4820285.5</v>
          </cell>
          <cell r="CK28">
            <v>98457.31</v>
          </cell>
          <cell r="CL28">
            <v>87140</v>
          </cell>
        </row>
        <row r="29">
          <cell r="A29" t="str">
            <v>4301020104.405</v>
          </cell>
          <cell r="B29" t="str">
            <v>ส่วนต่างค่ารักษาที่สูงกว่าข้อตกลงในการจ่ายตาม DRG -เบิกจ่ายตรงกรมบัญชีกลาง</v>
          </cell>
          <cell r="C29">
            <v>-5920252.4800000004</v>
          </cell>
          <cell r="D29">
            <v>-18062.48</v>
          </cell>
          <cell r="E29">
            <v>-23875.7</v>
          </cell>
          <cell r="F29">
            <v>0</v>
          </cell>
          <cell r="G29">
            <v>-16838.490000000002</v>
          </cell>
          <cell r="H29">
            <v>-383152.25</v>
          </cell>
          <cell r="I29">
            <v>-758157.17</v>
          </cell>
          <cell r="J29">
            <v>-486678.32</v>
          </cell>
          <cell r="K29">
            <v>0</v>
          </cell>
          <cell r="L29">
            <v>-83117.25</v>
          </cell>
          <cell r="M29">
            <v>-2713155.83</v>
          </cell>
          <cell r="N29">
            <v>0</v>
          </cell>
          <cell r="O29">
            <v>-2598285.2599999998</v>
          </cell>
          <cell r="P29">
            <v>-404695.37</v>
          </cell>
          <cell r="Q29">
            <v>-271317.3</v>
          </cell>
          <cell r="R29">
            <v>-1729854.71</v>
          </cell>
          <cell r="S29">
            <v>-158699.17000000001</v>
          </cell>
          <cell r="T29">
            <v>-353952.45</v>
          </cell>
          <cell r="U29">
            <v>-254225.49</v>
          </cell>
          <cell r="V29">
            <v>-106029.42</v>
          </cell>
          <cell r="W29">
            <v>-5733189.0999999996</v>
          </cell>
          <cell r="X29">
            <v>-227948.65</v>
          </cell>
          <cell r="Y29">
            <v>-415489.76</v>
          </cell>
          <cell r="Z29">
            <v>-322057.15999999997</v>
          </cell>
          <cell r="AA29">
            <v>-149006.5</v>
          </cell>
          <cell r="AB29">
            <v>-42922.52</v>
          </cell>
          <cell r="AC29">
            <v>-309682.26</v>
          </cell>
          <cell r="AD29">
            <v>-482719.59</v>
          </cell>
          <cell r="AE29">
            <v>-475661.43</v>
          </cell>
          <cell r="AF29">
            <v>-156983.29999999999</v>
          </cell>
          <cell r="AG29">
            <v>-57569.03</v>
          </cell>
          <cell r="AH29">
            <v>-330156.52</v>
          </cell>
          <cell r="AI29">
            <v>-287880.09999999998</v>
          </cell>
          <cell r="AJ29">
            <v>-50013.23</v>
          </cell>
          <cell r="AK29">
            <v>-37999808.520000003</v>
          </cell>
          <cell r="AL29">
            <v>-95145.47</v>
          </cell>
          <cell r="AM29">
            <v>-103076.83</v>
          </cell>
          <cell r="AN29">
            <v>-3068962.41</v>
          </cell>
          <cell r="AO29">
            <v>-847435.08</v>
          </cell>
          <cell r="AP29">
            <v>-238637.3</v>
          </cell>
          <cell r="AQ29">
            <v>-30071.94</v>
          </cell>
          <cell r="AR29">
            <v>-2606881.7999999998</v>
          </cell>
          <cell r="AS29">
            <v>-133855.87</v>
          </cell>
          <cell r="AT29">
            <v>-557806.07999999996</v>
          </cell>
          <cell r="AU29">
            <v>-582146.42000000004</v>
          </cell>
          <cell r="AV29">
            <v>-137855.24</v>
          </cell>
          <cell r="AW29">
            <v>-207967.06</v>
          </cell>
          <cell r="AX29">
            <v>-341736.39</v>
          </cell>
          <cell r="AY29">
            <v>-98754.6</v>
          </cell>
          <cell r="AZ29">
            <v>-73443.789999999994</v>
          </cell>
          <cell r="BA29">
            <v>-2474194.92</v>
          </cell>
          <cell r="BB29">
            <v>-378546.45</v>
          </cell>
          <cell r="BC29">
            <v>-12514667.25</v>
          </cell>
          <cell r="BD29">
            <v>-521352.28</v>
          </cell>
          <cell r="BE29">
            <v>-33119.879999999997</v>
          </cell>
          <cell r="BF29">
            <v>-10240</v>
          </cell>
          <cell r="BG29">
            <v>-5143205.17</v>
          </cell>
          <cell r="BH29">
            <v>-41627.360000000001</v>
          </cell>
          <cell r="BI29">
            <v>0</v>
          </cell>
          <cell r="BJ29">
            <v>-113962.78</v>
          </cell>
          <cell r="BK29">
            <v>0</v>
          </cell>
          <cell r="BL29">
            <v>-7104449.7000000002</v>
          </cell>
          <cell r="BM29">
            <v>-263205.74</v>
          </cell>
          <cell r="BN29">
            <v>-273224.36</v>
          </cell>
          <cell r="BO29">
            <v>-360609.09</v>
          </cell>
          <cell r="BP29">
            <v>-377697.96</v>
          </cell>
          <cell r="BQ29">
            <v>-184435.02</v>
          </cell>
          <cell r="BR29">
            <v>-34826325.109999999</v>
          </cell>
          <cell r="BS29">
            <v>-556838.04</v>
          </cell>
          <cell r="BT29">
            <v>-406929.89</v>
          </cell>
          <cell r="BU29">
            <v>-2836756.48</v>
          </cell>
          <cell r="BV29">
            <v>-7449.27</v>
          </cell>
          <cell r="BW29">
            <v>-94646.52</v>
          </cell>
          <cell r="BX29">
            <v>-1204989.48</v>
          </cell>
          <cell r="BY29">
            <v>-66253.73</v>
          </cell>
          <cell r="BZ29">
            <v>-93506.53</v>
          </cell>
          <cell r="CA29">
            <v>-320377.65999999997</v>
          </cell>
          <cell r="CB29">
            <v>-263067.53999999998</v>
          </cell>
          <cell r="CC29">
            <v>-703816.76</v>
          </cell>
          <cell r="CD29">
            <v>-223359.37</v>
          </cell>
          <cell r="CE29">
            <v>-427180.37</v>
          </cell>
          <cell r="CF29">
            <v>-186139.01</v>
          </cell>
          <cell r="CG29">
            <v>-111188.43</v>
          </cell>
          <cell r="CH29">
            <v>-80964.45</v>
          </cell>
          <cell r="CI29">
            <v>-200216.81</v>
          </cell>
          <cell r="CJ29">
            <v>-1399999.48</v>
          </cell>
          <cell r="CK29">
            <v>-82154.41</v>
          </cell>
          <cell r="CL29">
            <v>-20198.52</v>
          </cell>
        </row>
        <row r="30">
          <cell r="A30" t="str">
            <v>4301020104.406</v>
          </cell>
          <cell r="B30" t="str">
            <v>ส่วนต่างค่ารักษาที่ต่ำกว่าข้อตกลงในการจ่ายตาม DRG -เบิกจ่ายตรงกรมบัญชีกลาง</v>
          </cell>
          <cell r="C30">
            <v>6826769.4299999997</v>
          </cell>
          <cell r="D30">
            <v>77633.84</v>
          </cell>
          <cell r="E30">
            <v>222422.89</v>
          </cell>
          <cell r="F30">
            <v>0</v>
          </cell>
          <cell r="G30">
            <v>66151.98</v>
          </cell>
          <cell r="H30">
            <v>67601.48</v>
          </cell>
          <cell r="I30">
            <v>341851.83</v>
          </cell>
          <cell r="J30">
            <v>1114927.1200000001</v>
          </cell>
          <cell r="K30">
            <v>1436</v>
          </cell>
          <cell r="L30">
            <v>106160.15</v>
          </cell>
          <cell r="M30">
            <v>1079522.6599999999</v>
          </cell>
          <cell r="N30">
            <v>0</v>
          </cell>
          <cell r="O30">
            <v>2792816.59</v>
          </cell>
          <cell r="P30">
            <v>161002.82</v>
          </cell>
          <cell r="Q30">
            <v>132941.04999999999</v>
          </cell>
          <cell r="R30">
            <v>117431.39</v>
          </cell>
          <cell r="S30">
            <v>822.59</v>
          </cell>
          <cell r="T30">
            <v>149409.25</v>
          </cell>
          <cell r="U30">
            <v>49066.65</v>
          </cell>
          <cell r="V30">
            <v>104344.95</v>
          </cell>
          <cell r="W30">
            <v>9303914.8100000005</v>
          </cell>
          <cell r="X30">
            <v>114893.63</v>
          </cell>
          <cell r="Y30">
            <v>397487.88</v>
          </cell>
          <cell r="Z30">
            <v>176902.21</v>
          </cell>
          <cell r="AA30">
            <v>80251.039999999994</v>
          </cell>
          <cell r="AB30">
            <v>153295.22</v>
          </cell>
          <cell r="AC30">
            <v>324580.5</v>
          </cell>
          <cell r="AD30">
            <v>686455.95</v>
          </cell>
          <cell r="AE30">
            <v>60738.7</v>
          </cell>
          <cell r="AF30">
            <v>267729.34999999998</v>
          </cell>
          <cell r="AG30">
            <v>85452.01</v>
          </cell>
          <cell r="AH30">
            <v>611833.64</v>
          </cell>
          <cell r="AI30">
            <v>216569.87</v>
          </cell>
          <cell r="AJ30">
            <v>170920.21</v>
          </cell>
          <cell r="AK30">
            <v>20427687.260000002</v>
          </cell>
          <cell r="AL30">
            <v>164267.99</v>
          </cell>
          <cell r="AM30">
            <v>150383.76999999999</v>
          </cell>
          <cell r="AN30">
            <v>688039.93</v>
          </cell>
          <cell r="AO30">
            <v>755399.31</v>
          </cell>
          <cell r="AP30">
            <v>276904.78000000003</v>
          </cell>
          <cell r="AQ30">
            <v>71435.570000000007</v>
          </cell>
          <cell r="AR30">
            <v>934600.49</v>
          </cell>
          <cell r="AS30">
            <v>290343.17</v>
          </cell>
          <cell r="AT30">
            <v>36876.480000000003</v>
          </cell>
          <cell r="AU30">
            <v>653482.54</v>
          </cell>
          <cell r="AV30">
            <v>165261.24</v>
          </cell>
          <cell r="AW30">
            <v>98729.98</v>
          </cell>
          <cell r="AX30">
            <v>254332.43</v>
          </cell>
          <cell r="AY30">
            <v>83302.45</v>
          </cell>
          <cell r="AZ30">
            <v>163817.26999999999</v>
          </cell>
          <cell r="BA30">
            <v>4084967.96</v>
          </cell>
          <cell r="BB30">
            <v>85232.46</v>
          </cell>
          <cell r="BC30">
            <v>8227267.4800000004</v>
          </cell>
          <cell r="BD30">
            <v>1263322.82</v>
          </cell>
          <cell r="BE30">
            <v>275331.26</v>
          </cell>
          <cell r="BF30">
            <v>70110</v>
          </cell>
          <cell r="BG30">
            <v>2804947.94</v>
          </cell>
          <cell r="BH30">
            <v>60126.5</v>
          </cell>
          <cell r="BI30">
            <v>0</v>
          </cell>
          <cell r="BJ30">
            <v>32294.47</v>
          </cell>
          <cell r="BK30">
            <v>0</v>
          </cell>
          <cell r="BL30">
            <v>6709138.6200000001</v>
          </cell>
          <cell r="BM30">
            <v>201701.53</v>
          </cell>
          <cell r="BN30">
            <v>153545.63</v>
          </cell>
          <cell r="BO30">
            <v>593021.9</v>
          </cell>
          <cell r="BP30">
            <v>93636.92</v>
          </cell>
          <cell r="BQ30">
            <v>269673.82</v>
          </cell>
          <cell r="BR30">
            <v>48385482.969999999</v>
          </cell>
          <cell r="BS30">
            <v>125013.09</v>
          </cell>
          <cell r="BT30">
            <v>228625.78</v>
          </cell>
          <cell r="BU30">
            <v>3623989.91</v>
          </cell>
          <cell r="BV30">
            <v>70191.16</v>
          </cell>
          <cell r="BW30">
            <v>292688.14</v>
          </cell>
          <cell r="BX30">
            <v>621276.54</v>
          </cell>
          <cell r="BY30">
            <v>334187.21999999997</v>
          </cell>
          <cell r="BZ30">
            <v>71587.839999999997</v>
          </cell>
          <cell r="CA30">
            <v>200456.72</v>
          </cell>
          <cell r="CB30">
            <v>283870.71999999997</v>
          </cell>
          <cell r="CC30">
            <v>510017.94</v>
          </cell>
          <cell r="CD30">
            <v>322437.26</v>
          </cell>
          <cell r="CE30">
            <v>650979.87</v>
          </cell>
          <cell r="CF30">
            <v>201554.04</v>
          </cell>
          <cell r="CG30">
            <v>107415.91</v>
          </cell>
          <cell r="CH30">
            <v>97733.37</v>
          </cell>
          <cell r="CI30">
            <v>118176.83</v>
          </cell>
          <cell r="CJ30">
            <v>397186.03</v>
          </cell>
          <cell r="CK30">
            <v>36240.589999999997</v>
          </cell>
          <cell r="CL30">
            <v>27115.49</v>
          </cell>
        </row>
        <row r="31">
          <cell r="A31" t="str">
            <v>4301020104.602</v>
          </cell>
          <cell r="B31" t="str">
            <v>รายได้ค่ารักษา พรบ.รถ OP</v>
          </cell>
          <cell r="C31">
            <v>233510</v>
          </cell>
          <cell r="D31">
            <v>91600</v>
          </cell>
          <cell r="E31">
            <v>131937</v>
          </cell>
          <cell r="F31">
            <v>52645</v>
          </cell>
          <cell r="G31">
            <v>94874</v>
          </cell>
          <cell r="H31">
            <v>291817</v>
          </cell>
          <cell r="I31">
            <v>744</v>
          </cell>
          <cell r="J31">
            <v>47672</v>
          </cell>
          <cell r="K31">
            <v>130116</v>
          </cell>
          <cell r="L31">
            <v>217768</v>
          </cell>
          <cell r="M31">
            <v>315523</v>
          </cell>
          <cell r="N31">
            <v>16023</v>
          </cell>
          <cell r="O31">
            <v>640050</v>
          </cell>
          <cell r="P31">
            <v>309839</v>
          </cell>
          <cell r="Q31">
            <v>180095</v>
          </cell>
          <cell r="R31">
            <v>64241</v>
          </cell>
          <cell r="S31">
            <v>115141</v>
          </cell>
          <cell r="T31">
            <v>272970</v>
          </cell>
          <cell r="U31">
            <v>308980</v>
          </cell>
          <cell r="V31">
            <v>48084</v>
          </cell>
          <cell r="W31">
            <v>158255</v>
          </cell>
          <cell r="X31">
            <v>8946</v>
          </cell>
          <cell r="Y31">
            <v>343110</v>
          </cell>
          <cell r="Z31">
            <v>90877</v>
          </cell>
          <cell r="AA31">
            <v>74021.75</v>
          </cell>
          <cell r="AB31">
            <v>137603</v>
          </cell>
          <cell r="AC31">
            <v>66591</v>
          </cell>
          <cell r="AD31">
            <v>351718</v>
          </cell>
          <cell r="AE31">
            <v>87873</v>
          </cell>
          <cell r="AF31">
            <v>101754</v>
          </cell>
          <cell r="AG31">
            <v>129987</v>
          </cell>
          <cell r="AH31">
            <v>80596</v>
          </cell>
          <cell r="AI31">
            <v>143425</v>
          </cell>
          <cell r="AJ31">
            <v>115925</v>
          </cell>
          <cell r="AK31">
            <v>984153</v>
          </cell>
          <cell r="AL31">
            <v>194161</v>
          </cell>
          <cell r="AM31">
            <v>84631.5</v>
          </cell>
          <cell r="AN31">
            <v>233770</v>
          </cell>
          <cell r="AO31">
            <v>436318</v>
          </cell>
          <cell r="AP31">
            <v>242492</v>
          </cell>
          <cell r="AQ31">
            <v>77636</v>
          </cell>
          <cell r="AR31">
            <v>415589</v>
          </cell>
          <cell r="AS31">
            <v>203124</v>
          </cell>
          <cell r="AT31">
            <v>442498</v>
          </cell>
          <cell r="AU31">
            <v>322744</v>
          </cell>
          <cell r="AV31">
            <v>63531</v>
          </cell>
          <cell r="AW31">
            <v>157466</v>
          </cell>
          <cell r="AX31">
            <v>151079</v>
          </cell>
          <cell r="AY31">
            <v>154562</v>
          </cell>
          <cell r="AZ31">
            <v>171994</v>
          </cell>
          <cell r="BA31">
            <v>1079827</v>
          </cell>
          <cell r="BB31">
            <v>167257</v>
          </cell>
          <cell r="BC31">
            <v>428904</v>
          </cell>
          <cell r="BD31">
            <v>327788</v>
          </cell>
          <cell r="BE31">
            <v>105965</v>
          </cell>
          <cell r="BF31">
            <v>2485</v>
          </cell>
          <cell r="BG31">
            <v>223179.3</v>
          </cell>
          <cell r="BH31">
            <v>66679.5</v>
          </cell>
          <cell r="BI31">
            <v>3565</v>
          </cell>
          <cell r="BJ31">
            <v>111939</v>
          </cell>
          <cell r="BK31">
            <v>0</v>
          </cell>
          <cell r="BL31">
            <v>518243</v>
          </cell>
          <cell r="BM31">
            <v>100869</v>
          </cell>
          <cell r="BN31">
            <v>29747</v>
          </cell>
          <cell r="BO31">
            <v>542895</v>
          </cell>
          <cell r="BP31">
            <v>129414</v>
          </cell>
          <cell r="BQ31">
            <v>115738</v>
          </cell>
          <cell r="BR31">
            <v>499204</v>
          </cell>
          <cell r="BS31">
            <v>442551</v>
          </cell>
          <cell r="BT31">
            <v>179124</v>
          </cell>
          <cell r="BU31">
            <v>1032685</v>
          </cell>
          <cell r="BV31">
            <v>106891</v>
          </cell>
          <cell r="BW31">
            <v>81243</v>
          </cell>
          <cell r="BX31">
            <v>321909</v>
          </cell>
          <cell r="BY31">
            <v>105804</v>
          </cell>
          <cell r="BZ31">
            <v>34430</v>
          </cell>
          <cell r="CA31">
            <v>252152</v>
          </cell>
          <cell r="CB31">
            <v>266271</v>
          </cell>
          <cell r="CC31">
            <v>638727</v>
          </cell>
          <cell r="CD31">
            <v>205023</v>
          </cell>
          <cell r="CE31">
            <v>308150</v>
          </cell>
          <cell r="CF31">
            <v>69716</v>
          </cell>
          <cell r="CG31">
            <v>285788</v>
          </cell>
          <cell r="CH31">
            <v>239216</v>
          </cell>
          <cell r="CI31">
            <v>111296</v>
          </cell>
          <cell r="CJ31">
            <v>1367312</v>
          </cell>
          <cell r="CK31">
            <v>21264</v>
          </cell>
          <cell r="CL31">
            <v>91341</v>
          </cell>
        </row>
        <row r="32">
          <cell r="A32" t="str">
            <v>4301020104.603</v>
          </cell>
          <cell r="B32" t="str">
            <v>รายได้ค่ารักษา พรบ.รถ IP</v>
          </cell>
          <cell r="C32">
            <v>7660978</v>
          </cell>
          <cell r="D32">
            <v>56892</v>
          </cell>
          <cell r="E32">
            <v>78586</v>
          </cell>
          <cell r="F32">
            <v>25799</v>
          </cell>
          <cell r="G32">
            <v>44811</v>
          </cell>
          <cell r="H32">
            <v>102081</v>
          </cell>
          <cell r="I32">
            <v>69025</v>
          </cell>
          <cell r="J32">
            <v>263844.5</v>
          </cell>
          <cell r="K32">
            <v>103865</v>
          </cell>
          <cell r="L32">
            <v>179920</v>
          </cell>
          <cell r="M32">
            <v>588743</v>
          </cell>
          <cell r="N32">
            <v>26010</v>
          </cell>
          <cell r="O32">
            <v>9237384</v>
          </cell>
          <cell r="P32">
            <v>364674</v>
          </cell>
          <cell r="Q32">
            <v>214763</v>
          </cell>
          <cell r="R32">
            <v>742136</v>
          </cell>
          <cell r="S32">
            <v>146039.75</v>
          </cell>
          <cell r="T32">
            <v>290436</v>
          </cell>
          <cell r="U32">
            <v>588599</v>
          </cell>
          <cell r="V32">
            <v>20259</v>
          </cell>
          <cell r="W32">
            <v>16578729.699999999</v>
          </cell>
          <cell r="X32">
            <v>56806</v>
          </cell>
          <cell r="Y32">
            <v>185209</v>
          </cell>
          <cell r="Z32">
            <v>96750</v>
          </cell>
          <cell r="AA32">
            <v>60621.75</v>
          </cell>
          <cell r="AB32">
            <v>82563</v>
          </cell>
          <cell r="AC32">
            <v>74682</v>
          </cell>
          <cell r="AD32">
            <v>480793</v>
          </cell>
          <cell r="AE32">
            <v>64748</v>
          </cell>
          <cell r="AF32">
            <v>110286</v>
          </cell>
          <cell r="AG32">
            <v>100085</v>
          </cell>
          <cell r="AH32">
            <v>35955</v>
          </cell>
          <cell r="AI32">
            <v>103241</v>
          </cell>
          <cell r="AJ32">
            <v>135795</v>
          </cell>
          <cell r="AK32">
            <v>33988811</v>
          </cell>
          <cell r="AL32">
            <v>188715</v>
          </cell>
          <cell r="AM32">
            <v>104316</v>
          </cell>
          <cell r="AN32">
            <v>261476</v>
          </cell>
          <cell r="AO32">
            <v>373166</v>
          </cell>
          <cell r="AP32">
            <v>59575</v>
          </cell>
          <cell r="AQ32">
            <v>21266</v>
          </cell>
          <cell r="AR32">
            <v>2812349</v>
          </cell>
          <cell r="AS32">
            <v>229847</v>
          </cell>
          <cell r="AT32">
            <v>572742</v>
          </cell>
          <cell r="AU32">
            <v>265021</v>
          </cell>
          <cell r="AV32">
            <v>105996</v>
          </cell>
          <cell r="AW32">
            <v>137725</v>
          </cell>
          <cell r="AX32">
            <v>43547</v>
          </cell>
          <cell r="AY32">
            <v>177179</v>
          </cell>
          <cell r="AZ32">
            <v>95268</v>
          </cell>
          <cell r="BA32">
            <v>3465747</v>
          </cell>
          <cell r="BB32">
            <v>111122</v>
          </cell>
          <cell r="BC32">
            <v>16841479</v>
          </cell>
          <cell r="BD32">
            <v>334718</v>
          </cell>
          <cell r="BE32">
            <v>191814</v>
          </cell>
          <cell r="BF32">
            <v>9432</v>
          </cell>
          <cell r="BG32">
            <v>1976996.3</v>
          </cell>
          <cell r="BH32">
            <v>115231</v>
          </cell>
          <cell r="BI32">
            <v>0</v>
          </cell>
          <cell r="BJ32">
            <v>95879</v>
          </cell>
          <cell r="BK32">
            <v>0</v>
          </cell>
          <cell r="BL32">
            <v>9726157</v>
          </cell>
          <cell r="BM32">
            <v>106488</v>
          </cell>
          <cell r="BN32">
            <v>111469</v>
          </cell>
          <cell r="BO32">
            <v>277488</v>
          </cell>
          <cell r="BP32">
            <v>82156</v>
          </cell>
          <cell r="BQ32">
            <v>58597</v>
          </cell>
          <cell r="BR32">
            <v>44504022</v>
          </cell>
          <cell r="BS32">
            <v>509015</v>
          </cell>
          <cell r="BT32">
            <v>180094</v>
          </cell>
          <cell r="BU32">
            <v>2285953</v>
          </cell>
          <cell r="BV32">
            <v>8236</v>
          </cell>
          <cell r="BW32">
            <v>33685</v>
          </cell>
          <cell r="BX32">
            <v>501279</v>
          </cell>
          <cell r="BY32">
            <v>95917</v>
          </cell>
          <cell r="BZ32">
            <v>18613</v>
          </cell>
          <cell r="CA32">
            <v>204011</v>
          </cell>
          <cell r="CB32">
            <v>189101</v>
          </cell>
          <cell r="CC32">
            <v>547144</v>
          </cell>
          <cell r="CD32">
            <v>247263</v>
          </cell>
          <cell r="CE32">
            <v>652146</v>
          </cell>
          <cell r="CF32">
            <v>44351</v>
          </cell>
          <cell r="CG32">
            <v>31739</v>
          </cell>
          <cell r="CH32">
            <v>121894</v>
          </cell>
          <cell r="CI32">
            <v>74709</v>
          </cell>
          <cell r="CJ32">
            <v>1161068</v>
          </cell>
          <cell r="CK32">
            <v>18383</v>
          </cell>
          <cell r="CL32">
            <v>7098</v>
          </cell>
        </row>
        <row r="33">
          <cell r="A33" t="str">
            <v>4301020104.801</v>
          </cell>
          <cell r="B33" t="str">
            <v>รายได้ค่ารักษาเบิกจ่ายตรง- อปท. OP</v>
          </cell>
          <cell r="C33">
            <v>7173403.5700000003</v>
          </cell>
          <cell r="D33">
            <v>1666415.06</v>
          </cell>
          <cell r="E33">
            <v>441445.5</v>
          </cell>
          <cell r="F33">
            <v>347132</v>
          </cell>
          <cell r="G33">
            <v>167483</v>
          </cell>
          <cell r="H33">
            <v>1538664</v>
          </cell>
          <cell r="I33">
            <v>294373.59000000003</v>
          </cell>
          <cell r="J33">
            <v>2097217.75</v>
          </cell>
          <cell r="K33">
            <v>415456</v>
          </cell>
          <cell r="L33">
            <v>429594.42</v>
          </cell>
          <cell r="M33">
            <v>2346268.1</v>
          </cell>
          <cell r="N33">
            <v>0</v>
          </cell>
          <cell r="O33">
            <v>4355160.5</v>
          </cell>
          <cell r="P33">
            <v>635532.25</v>
          </cell>
          <cell r="Q33">
            <v>502048.5</v>
          </cell>
          <cell r="R33">
            <v>730023.25</v>
          </cell>
          <cell r="S33">
            <v>546942</v>
          </cell>
          <cell r="T33">
            <v>833470</v>
          </cell>
          <cell r="U33">
            <v>534413</v>
          </cell>
          <cell r="V33">
            <v>191860</v>
          </cell>
          <cell r="W33">
            <v>10072612.25</v>
          </cell>
          <cell r="X33">
            <v>252169</v>
          </cell>
          <cell r="Y33">
            <v>909158.17</v>
          </cell>
          <cell r="Z33">
            <v>400150</v>
          </cell>
          <cell r="AA33">
            <v>351664</v>
          </cell>
          <cell r="AB33">
            <v>437369.5</v>
          </cell>
          <cell r="AC33">
            <v>532501</v>
          </cell>
          <cell r="AD33">
            <v>1572744.5</v>
          </cell>
          <cell r="AE33">
            <v>604380.65</v>
          </cell>
          <cell r="AF33">
            <v>565101</v>
          </cell>
          <cell r="AG33">
            <v>429215.08</v>
          </cell>
          <cell r="AH33">
            <v>911148</v>
          </cell>
          <cell r="AI33">
            <v>392899</v>
          </cell>
          <cell r="AJ33">
            <v>397906.25</v>
          </cell>
          <cell r="AK33">
            <v>20358328</v>
          </cell>
          <cell r="AL33">
            <v>399514</v>
          </cell>
          <cell r="AM33">
            <v>452229</v>
          </cell>
          <cell r="AN33">
            <v>1099548</v>
          </cell>
          <cell r="AO33">
            <v>1141785</v>
          </cell>
          <cell r="AP33">
            <v>655785</v>
          </cell>
          <cell r="AQ33">
            <v>322668.5</v>
          </cell>
          <cell r="AR33">
            <v>6180957</v>
          </cell>
          <cell r="AS33">
            <v>879784.25</v>
          </cell>
          <cell r="AT33">
            <v>3725537.77</v>
          </cell>
          <cell r="AU33">
            <v>1077841</v>
          </cell>
          <cell r="AV33">
            <v>400892</v>
          </cell>
          <cell r="AW33">
            <v>197524.25</v>
          </cell>
          <cell r="AX33">
            <v>747362.7</v>
          </cell>
          <cell r="AY33">
            <v>486394</v>
          </cell>
          <cell r="AZ33">
            <v>395379</v>
          </cell>
          <cell r="BA33">
            <v>6482557</v>
          </cell>
          <cell r="BB33">
            <v>221264.39</v>
          </cell>
          <cell r="BC33">
            <v>9888531.2799999993</v>
          </cell>
          <cell r="BD33">
            <v>1065301</v>
          </cell>
          <cell r="BE33">
            <v>519879.5</v>
          </cell>
          <cell r="BF33">
            <v>241110</v>
          </cell>
          <cell r="BG33">
            <v>5827486.4299999997</v>
          </cell>
          <cell r="BH33">
            <v>129158.2</v>
          </cell>
          <cell r="BI33">
            <v>122730</v>
          </cell>
          <cell r="BJ33">
            <v>222913.25</v>
          </cell>
          <cell r="BK33">
            <v>166129</v>
          </cell>
          <cell r="BL33">
            <v>8092340</v>
          </cell>
          <cell r="BM33">
            <v>698492</v>
          </cell>
          <cell r="BN33">
            <v>497807</v>
          </cell>
          <cell r="BO33">
            <v>862840.89</v>
          </cell>
          <cell r="BP33">
            <v>591115.85</v>
          </cell>
          <cell r="BQ33">
            <v>393627</v>
          </cell>
          <cell r="BR33">
            <v>27684129</v>
          </cell>
          <cell r="BS33">
            <v>740403.25</v>
          </cell>
          <cell r="BT33">
            <v>538535.24</v>
          </cell>
          <cell r="BU33">
            <v>3793232.45</v>
          </cell>
          <cell r="BV33">
            <v>228540</v>
          </cell>
          <cell r="BW33">
            <v>512436</v>
          </cell>
          <cell r="BX33">
            <v>1731149</v>
          </cell>
          <cell r="BY33">
            <v>418480.63</v>
          </cell>
          <cell r="BZ33">
            <v>400779.45</v>
          </cell>
          <cell r="CA33">
            <v>632045</v>
          </cell>
          <cell r="CB33">
            <v>649653.75</v>
          </cell>
          <cell r="CC33">
            <v>3122787.5</v>
          </cell>
          <cell r="CD33">
            <v>479206</v>
          </cell>
          <cell r="CE33">
            <v>1434404</v>
          </cell>
          <cell r="CF33">
            <v>456918</v>
          </cell>
          <cell r="CG33">
            <v>249235</v>
          </cell>
          <cell r="CH33">
            <v>218881.5</v>
          </cell>
          <cell r="CI33">
            <v>232542</v>
          </cell>
          <cell r="CJ33">
            <v>1733761.7</v>
          </cell>
          <cell r="CK33">
            <v>188510</v>
          </cell>
          <cell r="CL33">
            <v>79035</v>
          </cell>
        </row>
        <row r="34">
          <cell r="A34" t="str">
            <v>4301020104.802</v>
          </cell>
          <cell r="B34" t="str">
            <v>รายได้ค่ารักษาเบิกจ่ายตรงอปท. IP</v>
          </cell>
          <cell r="C34">
            <v>5188164</v>
          </cell>
          <cell r="D34">
            <v>112019</v>
          </cell>
          <cell r="E34">
            <v>148880</v>
          </cell>
          <cell r="F34">
            <v>147117</v>
          </cell>
          <cell r="G34">
            <v>48995</v>
          </cell>
          <cell r="H34">
            <v>391999</v>
          </cell>
          <cell r="I34">
            <v>117349.9</v>
          </cell>
          <cell r="J34">
            <v>505052.11</v>
          </cell>
          <cell r="K34">
            <v>101047</v>
          </cell>
          <cell r="L34">
            <v>230857</v>
          </cell>
          <cell r="M34">
            <v>607657</v>
          </cell>
          <cell r="N34">
            <v>0</v>
          </cell>
          <cell r="O34">
            <v>3363725.25</v>
          </cell>
          <cell r="P34">
            <v>383477</v>
          </cell>
          <cell r="Q34">
            <v>304727.18</v>
          </cell>
          <cell r="R34">
            <v>850028.95</v>
          </cell>
          <cell r="S34">
            <v>176869</v>
          </cell>
          <cell r="T34">
            <v>486403</v>
          </cell>
          <cell r="U34">
            <v>530750</v>
          </cell>
          <cell r="V34">
            <v>116582</v>
          </cell>
          <cell r="W34">
            <v>10617026.300000001</v>
          </cell>
          <cell r="X34">
            <v>113868</v>
          </cell>
          <cell r="Y34">
            <v>226250</v>
          </cell>
          <cell r="Z34">
            <v>220438</v>
          </cell>
          <cell r="AA34">
            <v>113500</v>
          </cell>
          <cell r="AB34">
            <v>137813</v>
          </cell>
          <cell r="AC34">
            <v>317006</v>
          </cell>
          <cell r="AD34">
            <v>776187</v>
          </cell>
          <cell r="AE34">
            <v>206878</v>
          </cell>
          <cell r="AF34">
            <v>362768</v>
          </cell>
          <cell r="AG34">
            <v>222601</v>
          </cell>
          <cell r="AH34">
            <v>335594</v>
          </cell>
          <cell r="AI34">
            <v>244881</v>
          </cell>
          <cell r="AJ34">
            <v>167681</v>
          </cell>
          <cell r="AK34">
            <v>24850091</v>
          </cell>
          <cell r="AL34">
            <v>178716</v>
          </cell>
          <cell r="AM34">
            <v>229735.5</v>
          </cell>
          <cell r="AN34">
            <v>1253589</v>
          </cell>
          <cell r="AO34">
            <v>565993</v>
          </cell>
          <cell r="AP34">
            <v>146278</v>
          </cell>
          <cell r="AQ34">
            <v>158923.57999999999</v>
          </cell>
          <cell r="AR34">
            <v>1969479.46</v>
          </cell>
          <cell r="AS34">
            <v>198215</v>
          </cell>
          <cell r="AT34">
            <v>564929</v>
          </cell>
          <cell r="AU34">
            <v>982345</v>
          </cell>
          <cell r="AV34">
            <v>228087</v>
          </cell>
          <cell r="AW34">
            <v>345880</v>
          </cell>
          <cell r="AX34">
            <v>351761.53</v>
          </cell>
          <cell r="AY34">
            <v>218548</v>
          </cell>
          <cell r="AZ34">
            <v>147407</v>
          </cell>
          <cell r="BA34">
            <v>3140097.55</v>
          </cell>
          <cell r="BB34">
            <v>284344.09999999998</v>
          </cell>
          <cell r="BC34">
            <v>7874026.5999999996</v>
          </cell>
          <cell r="BD34">
            <v>656006</v>
          </cell>
          <cell r="BE34">
            <v>122150.25</v>
          </cell>
          <cell r="BF34">
            <v>432091</v>
          </cell>
          <cell r="BG34">
            <v>6176419.5</v>
          </cell>
          <cell r="BH34">
            <v>40717.5</v>
          </cell>
          <cell r="BI34">
            <v>0</v>
          </cell>
          <cell r="BJ34">
            <v>66071</v>
          </cell>
          <cell r="BK34">
            <v>0</v>
          </cell>
          <cell r="BL34">
            <v>4008383</v>
          </cell>
          <cell r="BM34">
            <v>389070</v>
          </cell>
          <cell r="BN34">
            <v>177271</v>
          </cell>
          <cell r="BO34">
            <v>345059.2</v>
          </cell>
          <cell r="BP34">
            <v>229053</v>
          </cell>
          <cell r="BQ34">
            <v>317732</v>
          </cell>
          <cell r="BR34">
            <v>33719878</v>
          </cell>
          <cell r="BS34">
            <v>270129</v>
          </cell>
          <cell r="BT34">
            <v>317777</v>
          </cell>
          <cell r="BU34">
            <v>1936154.05</v>
          </cell>
          <cell r="BV34">
            <v>2504</v>
          </cell>
          <cell r="BW34">
            <v>123898.66</v>
          </cell>
          <cell r="BX34">
            <v>403611.25</v>
          </cell>
          <cell r="BY34">
            <v>207336</v>
          </cell>
          <cell r="BZ34">
            <v>61552.5</v>
          </cell>
          <cell r="CA34">
            <v>378099</v>
          </cell>
          <cell r="CB34">
            <v>410650</v>
          </cell>
          <cell r="CC34">
            <v>744637</v>
          </cell>
          <cell r="CD34">
            <v>371900</v>
          </cell>
          <cell r="CE34">
            <v>457253.1</v>
          </cell>
          <cell r="CF34">
            <v>152887.65</v>
          </cell>
          <cell r="CG34">
            <v>80169</v>
          </cell>
          <cell r="CH34">
            <v>84930</v>
          </cell>
          <cell r="CI34">
            <v>168954</v>
          </cell>
          <cell r="CJ34">
            <v>1016140.85</v>
          </cell>
          <cell r="CK34">
            <v>14670</v>
          </cell>
          <cell r="CL34">
            <v>1162</v>
          </cell>
        </row>
        <row r="35">
          <cell r="A35" t="str">
            <v>4301020104.803</v>
          </cell>
          <cell r="B35" t="str">
            <v>ส่วนต่างค่ารักษาที่สูงกว่าข้อตกลงในการจ่ายตาม DRG -เบิกจ่ายตรง อปท.</v>
          </cell>
          <cell r="C35">
            <v>-1526351.7</v>
          </cell>
          <cell r="D35">
            <v>0</v>
          </cell>
          <cell r="E35">
            <v>-6626.6</v>
          </cell>
          <cell r="F35">
            <v>0</v>
          </cell>
          <cell r="G35">
            <v>-1775.67</v>
          </cell>
          <cell r="H35">
            <v>-69771.81</v>
          </cell>
          <cell r="I35">
            <v>-87988.95</v>
          </cell>
          <cell r="J35">
            <v>-64358.78</v>
          </cell>
          <cell r="K35">
            <v>0</v>
          </cell>
          <cell r="L35">
            <v>-35617.279999999999</v>
          </cell>
          <cell r="M35">
            <v>-162375.5</v>
          </cell>
          <cell r="N35">
            <v>0</v>
          </cell>
          <cell r="O35">
            <v>-535727.39</v>
          </cell>
          <cell r="P35">
            <v>-76222.94</v>
          </cell>
          <cell r="Q35">
            <v>-47601.67</v>
          </cell>
          <cell r="R35">
            <v>-167323.12</v>
          </cell>
          <cell r="S35">
            <v>-5136.2700000000004</v>
          </cell>
          <cell r="T35">
            <v>-150224.57</v>
          </cell>
          <cell r="U35">
            <v>-53448.22</v>
          </cell>
          <cell r="V35">
            <v>-10247.85</v>
          </cell>
          <cell r="W35">
            <v>-1965953.59</v>
          </cell>
          <cell r="X35">
            <v>-12397.91</v>
          </cell>
          <cell r="Y35">
            <v>-48748.33</v>
          </cell>
          <cell r="Z35">
            <v>-50144.08</v>
          </cell>
          <cell r="AA35">
            <v>-23106.38</v>
          </cell>
          <cell r="AB35">
            <v>-9643.59</v>
          </cell>
          <cell r="AC35">
            <v>-44567.11</v>
          </cell>
          <cell r="AD35">
            <v>-107434.53</v>
          </cell>
          <cell r="AE35">
            <v>-32534.13</v>
          </cell>
          <cell r="AF35">
            <v>-63742.95</v>
          </cell>
          <cell r="AG35">
            <v>-34550.080000000002</v>
          </cell>
          <cell r="AH35">
            <v>-40325.629999999997</v>
          </cell>
          <cell r="AI35">
            <v>-13350.43</v>
          </cell>
          <cell r="AJ35">
            <v>-911.03</v>
          </cell>
          <cell r="AK35">
            <v>-7653854.2400000002</v>
          </cell>
          <cell r="AL35">
            <v>-47274.12</v>
          </cell>
          <cell r="AM35">
            <v>-31253.59</v>
          </cell>
          <cell r="AN35">
            <v>-547865.59999999998</v>
          </cell>
          <cell r="AO35">
            <v>-84423.28</v>
          </cell>
          <cell r="AP35">
            <v>-23644.85</v>
          </cell>
          <cell r="AQ35">
            <v>-38113.199999999997</v>
          </cell>
          <cell r="AR35">
            <v>-494229.5</v>
          </cell>
          <cell r="AS35">
            <v>-32613.66</v>
          </cell>
          <cell r="AT35">
            <v>-97344.59</v>
          </cell>
          <cell r="AU35">
            <v>-145973.92000000001</v>
          </cell>
          <cell r="AV35">
            <v>-66919.89</v>
          </cell>
          <cell r="AW35">
            <v>-118529.31</v>
          </cell>
          <cell r="AX35">
            <v>-39499.64</v>
          </cell>
          <cell r="AY35">
            <v>-50558.15</v>
          </cell>
          <cell r="AZ35">
            <v>-18063.71</v>
          </cell>
          <cell r="BA35">
            <v>-551414.27</v>
          </cell>
          <cell r="BB35">
            <v>-64678.27</v>
          </cell>
          <cell r="BC35">
            <v>-1127509.3600000001</v>
          </cell>
          <cell r="BD35">
            <v>-134557.04</v>
          </cell>
          <cell r="BE35">
            <v>-1736.51</v>
          </cell>
          <cell r="BF35">
            <v>-9542.6</v>
          </cell>
          <cell r="BG35">
            <v>-730650.23</v>
          </cell>
          <cell r="BH35">
            <v>0</v>
          </cell>
          <cell r="BI35">
            <v>0</v>
          </cell>
          <cell r="BJ35">
            <v>-2772.82</v>
          </cell>
          <cell r="BK35">
            <v>0</v>
          </cell>
          <cell r="BL35">
            <v>-730554.79</v>
          </cell>
          <cell r="BM35">
            <v>-56533.96</v>
          </cell>
          <cell r="BN35">
            <v>-52665.82</v>
          </cell>
          <cell r="BO35">
            <v>-42157.51</v>
          </cell>
          <cell r="BP35">
            <v>-51562.02</v>
          </cell>
          <cell r="BQ35">
            <v>-21741.34</v>
          </cell>
          <cell r="BR35">
            <v>-6431077.1699999999</v>
          </cell>
          <cell r="BS35">
            <v>-53709.58</v>
          </cell>
          <cell r="BT35">
            <v>-49935.56</v>
          </cell>
          <cell r="BU35">
            <v>-465444.43</v>
          </cell>
          <cell r="BV35">
            <v>0</v>
          </cell>
          <cell r="BW35">
            <v>-15244.93</v>
          </cell>
          <cell r="BX35">
            <v>-65171.91</v>
          </cell>
          <cell r="BY35">
            <v>-10615.18</v>
          </cell>
          <cell r="BZ35">
            <v>-5341.28</v>
          </cell>
          <cell r="CA35">
            <v>-82015.89</v>
          </cell>
          <cell r="CB35">
            <v>-46152.55</v>
          </cell>
          <cell r="CC35">
            <v>-156918.57</v>
          </cell>
          <cell r="CD35">
            <v>-48911.95</v>
          </cell>
          <cell r="CE35">
            <v>-77066.97</v>
          </cell>
          <cell r="CF35">
            <v>-15446.95</v>
          </cell>
          <cell r="CG35">
            <v>-7887.29</v>
          </cell>
          <cell r="CH35">
            <v>-15245.46</v>
          </cell>
          <cell r="CI35">
            <v>-32969.11</v>
          </cell>
          <cell r="CJ35">
            <v>-294927.95</v>
          </cell>
          <cell r="CK35">
            <v>-13109.81</v>
          </cell>
          <cell r="CL35">
            <v>-139.44</v>
          </cell>
        </row>
        <row r="36">
          <cell r="A36" t="str">
            <v>4301020104.804</v>
          </cell>
          <cell r="B36" t="str">
            <v>ส่วนต่างค่ารักษาที่ต่ำกว่าข้อตกลงในการจ่ายตาม DRG -เบิกจ่ายตรง อปท.</v>
          </cell>
          <cell r="C36">
            <v>572198.02</v>
          </cell>
          <cell r="D36">
            <v>35533.760000000002</v>
          </cell>
          <cell r="E36">
            <v>15343.88</v>
          </cell>
          <cell r="F36">
            <v>0</v>
          </cell>
          <cell r="G36">
            <v>7508.94</v>
          </cell>
          <cell r="H36">
            <v>148428.54999999999</v>
          </cell>
          <cell r="I36">
            <v>46437.65</v>
          </cell>
          <cell r="J36">
            <v>183294.03</v>
          </cell>
          <cell r="K36">
            <v>0</v>
          </cell>
          <cell r="L36">
            <v>79956.62</v>
          </cell>
          <cell r="M36">
            <v>171727.9</v>
          </cell>
          <cell r="N36">
            <v>0</v>
          </cell>
          <cell r="O36">
            <v>434441.31</v>
          </cell>
          <cell r="P36">
            <v>27835.09</v>
          </cell>
          <cell r="Q36">
            <v>44186.37</v>
          </cell>
          <cell r="R36">
            <v>30746.3</v>
          </cell>
          <cell r="S36">
            <v>38086.9</v>
          </cell>
          <cell r="T36">
            <v>40605.79</v>
          </cell>
          <cell r="U36">
            <v>8006.8</v>
          </cell>
          <cell r="V36">
            <v>3872.49</v>
          </cell>
          <cell r="W36">
            <v>3093087.12</v>
          </cell>
          <cell r="X36">
            <v>19401.02</v>
          </cell>
          <cell r="Y36">
            <v>0</v>
          </cell>
          <cell r="Z36">
            <v>23117.89</v>
          </cell>
          <cell r="AA36">
            <v>4977.54</v>
          </cell>
          <cell r="AB36">
            <v>13556.63</v>
          </cell>
          <cell r="AC36">
            <v>39258.879999999997</v>
          </cell>
          <cell r="AD36">
            <v>129728.54</v>
          </cell>
          <cell r="AE36">
            <v>13127.57</v>
          </cell>
          <cell r="AF36">
            <v>88313.5</v>
          </cell>
          <cell r="AG36">
            <v>6137.96</v>
          </cell>
          <cell r="AH36">
            <v>64154.46</v>
          </cell>
          <cell r="AI36">
            <v>101755.88</v>
          </cell>
          <cell r="AJ36">
            <v>52817.53</v>
          </cell>
          <cell r="AK36">
            <v>3967733.03</v>
          </cell>
          <cell r="AL36">
            <v>7159.32</v>
          </cell>
          <cell r="AM36">
            <v>42276.94</v>
          </cell>
          <cell r="AN36">
            <v>130606.99</v>
          </cell>
          <cell r="AO36">
            <v>69537.710000000006</v>
          </cell>
          <cell r="AP36">
            <v>27430.720000000001</v>
          </cell>
          <cell r="AQ36">
            <v>12753.94</v>
          </cell>
          <cell r="AR36">
            <v>255627.69</v>
          </cell>
          <cell r="AS36">
            <v>25058.67</v>
          </cell>
          <cell r="AT36">
            <v>27634.720000000001</v>
          </cell>
          <cell r="AU36">
            <v>87877.72</v>
          </cell>
          <cell r="AV36">
            <v>53194.14</v>
          </cell>
          <cell r="AW36">
            <v>6641.39</v>
          </cell>
          <cell r="AX36">
            <v>63691.22</v>
          </cell>
          <cell r="AY36">
            <v>10640.44</v>
          </cell>
          <cell r="AZ36">
            <v>60801.27</v>
          </cell>
          <cell r="BA36">
            <v>945259.48</v>
          </cell>
          <cell r="BB36">
            <v>10381.35</v>
          </cell>
          <cell r="BC36">
            <v>943387.33</v>
          </cell>
          <cell r="BD36">
            <v>133297.98000000001</v>
          </cell>
          <cell r="BE36">
            <v>62531.51</v>
          </cell>
          <cell r="BF36">
            <v>22320</v>
          </cell>
          <cell r="BG36">
            <v>535376.74</v>
          </cell>
          <cell r="BH36">
            <v>13938.3</v>
          </cell>
          <cell r="BI36">
            <v>0</v>
          </cell>
          <cell r="BJ36">
            <v>0</v>
          </cell>
          <cell r="BK36">
            <v>0</v>
          </cell>
          <cell r="BL36">
            <v>1026160.85</v>
          </cell>
          <cell r="BM36">
            <v>32316.92</v>
          </cell>
          <cell r="BN36">
            <v>6405.28</v>
          </cell>
          <cell r="BO36">
            <v>61032.56</v>
          </cell>
          <cell r="BP36">
            <v>38974.769999999997</v>
          </cell>
          <cell r="BQ36">
            <v>85266.03</v>
          </cell>
          <cell r="BR36">
            <v>7207153.6100000003</v>
          </cell>
          <cell r="BS36">
            <v>13665.4</v>
          </cell>
          <cell r="BT36">
            <v>17625.88</v>
          </cell>
          <cell r="BU36">
            <v>520896.64</v>
          </cell>
          <cell r="BV36">
            <v>0</v>
          </cell>
          <cell r="BW36">
            <v>59476.61</v>
          </cell>
          <cell r="BX36">
            <v>53943.57</v>
          </cell>
          <cell r="BY36">
            <v>39015.599999999999</v>
          </cell>
          <cell r="BZ36">
            <v>12079.98</v>
          </cell>
          <cell r="CA36">
            <v>64802.78</v>
          </cell>
          <cell r="CB36">
            <v>36747.51</v>
          </cell>
          <cell r="CC36">
            <v>116632.08</v>
          </cell>
          <cell r="CD36">
            <v>60998.2</v>
          </cell>
          <cell r="CE36">
            <v>92899.9</v>
          </cell>
          <cell r="CF36">
            <v>47475.26</v>
          </cell>
          <cell r="CG36">
            <v>7254.87</v>
          </cell>
          <cell r="CH36">
            <v>25268.52</v>
          </cell>
          <cell r="CI36">
            <v>58969.45</v>
          </cell>
          <cell r="CJ36">
            <v>78187.649999999994</v>
          </cell>
          <cell r="CK36">
            <v>237</v>
          </cell>
          <cell r="CL36">
            <v>2042.62</v>
          </cell>
        </row>
        <row r="37">
          <cell r="A37" t="str">
            <v>4301020104.805</v>
          </cell>
          <cell r="B37" t="str">
            <v>รายได้ค่ารักษาเบิกจ่ายตรง- กทม. OP</v>
          </cell>
          <cell r="C37">
            <v>674209</v>
          </cell>
          <cell r="D37">
            <v>274297</v>
          </cell>
          <cell r="E37">
            <v>23608</v>
          </cell>
          <cell r="F37">
            <v>0</v>
          </cell>
          <cell r="G37">
            <v>2714</v>
          </cell>
          <cell r="H37">
            <v>24628</v>
          </cell>
          <cell r="I37">
            <v>17300.099999999999</v>
          </cell>
          <cell r="J37">
            <v>4597</v>
          </cell>
          <cell r="K37">
            <v>4293</v>
          </cell>
          <cell r="L37">
            <v>0</v>
          </cell>
          <cell r="M37">
            <v>55062</v>
          </cell>
          <cell r="N37">
            <v>0</v>
          </cell>
          <cell r="O37">
            <v>317818</v>
          </cell>
          <cell r="P37">
            <v>86887</v>
          </cell>
          <cell r="Q37">
            <v>0</v>
          </cell>
          <cell r="R37">
            <v>59217</v>
          </cell>
          <cell r="S37">
            <v>25168</v>
          </cell>
          <cell r="T37">
            <v>80129</v>
          </cell>
          <cell r="U37">
            <v>90192.8</v>
          </cell>
          <cell r="V37">
            <v>0</v>
          </cell>
          <cell r="W37">
            <v>59855</v>
          </cell>
          <cell r="X37">
            <v>0</v>
          </cell>
          <cell r="Y37">
            <v>0</v>
          </cell>
          <cell r="Z37">
            <v>13930</v>
          </cell>
          <cell r="AA37">
            <v>0</v>
          </cell>
          <cell r="AB37">
            <v>250</v>
          </cell>
          <cell r="AC37">
            <v>56848</v>
          </cell>
          <cell r="AD37">
            <v>138336</v>
          </cell>
          <cell r="AE37">
            <v>0</v>
          </cell>
          <cell r="AF37">
            <v>26709</v>
          </cell>
          <cell r="AG37">
            <v>0</v>
          </cell>
          <cell r="AH37">
            <v>34354</v>
          </cell>
          <cell r="AI37">
            <v>0</v>
          </cell>
          <cell r="AJ37">
            <v>0</v>
          </cell>
          <cell r="AK37">
            <v>2669760.5</v>
          </cell>
          <cell r="AL37">
            <v>0</v>
          </cell>
          <cell r="AM37">
            <v>33728</v>
          </cell>
          <cell r="AN37">
            <v>0</v>
          </cell>
          <cell r="AO37">
            <v>57844</v>
          </cell>
          <cell r="AP37">
            <v>0</v>
          </cell>
          <cell r="AQ37">
            <v>670</v>
          </cell>
          <cell r="AR37">
            <v>383436</v>
          </cell>
          <cell r="AS37">
            <v>0</v>
          </cell>
          <cell r="AT37">
            <v>0</v>
          </cell>
          <cell r="AU37">
            <v>77369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975996</v>
          </cell>
          <cell r="BB37">
            <v>0</v>
          </cell>
          <cell r="BC37">
            <v>80534</v>
          </cell>
          <cell r="BD37">
            <v>88482</v>
          </cell>
          <cell r="BE37">
            <v>0</v>
          </cell>
          <cell r="BF37">
            <v>0</v>
          </cell>
          <cell r="BG37">
            <v>120904.15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331242</v>
          </cell>
          <cell r="BM37">
            <v>11504</v>
          </cell>
          <cell r="BN37">
            <v>0</v>
          </cell>
          <cell r="BO37">
            <v>65758</v>
          </cell>
          <cell r="BP37">
            <v>59645</v>
          </cell>
          <cell r="BQ37">
            <v>0</v>
          </cell>
          <cell r="BR37">
            <v>732059</v>
          </cell>
          <cell r="BS37">
            <v>0</v>
          </cell>
          <cell r="BT37">
            <v>0</v>
          </cell>
          <cell r="BU37">
            <v>1329680</v>
          </cell>
          <cell r="BV37">
            <v>0</v>
          </cell>
          <cell r="BW37">
            <v>0</v>
          </cell>
          <cell r="BX37">
            <v>0</v>
          </cell>
          <cell r="BY37">
            <v>610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9807</v>
          </cell>
          <cell r="CK37">
            <v>860</v>
          </cell>
          <cell r="CL37">
            <v>0</v>
          </cell>
        </row>
        <row r="38">
          <cell r="A38" t="str">
            <v>4301020104.806</v>
          </cell>
          <cell r="B38" t="str">
            <v>รายได้ค่ารักษาเบิกจ่ายตรง- กทม. IP</v>
          </cell>
          <cell r="C38">
            <v>302020</v>
          </cell>
          <cell r="D38">
            <v>20953</v>
          </cell>
          <cell r="E38">
            <v>20461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111884</v>
          </cell>
          <cell r="N38">
            <v>0</v>
          </cell>
          <cell r="O38">
            <v>327678</v>
          </cell>
          <cell r="P38">
            <v>48635</v>
          </cell>
          <cell r="Q38">
            <v>0</v>
          </cell>
          <cell r="R38">
            <v>168067</v>
          </cell>
          <cell r="S38">
            <v>0</v>
          </cell>
          <cell r="T38">
            <v>41904</v>
          </cell>
          <cell r="U38">
            <v>15381</v>
          </cell>
          <cell r="V38">
            <v>0</v>
          </cell>
          <cell r="W38">
            <v>190375</v>
          </cell>
          <cell r="X38">
            <v>0</v>
          </cell>
          <cell r="Y38">
            <v>47722</v>
          </cell>
          <cell r="Z38">
            <v>0</v>
          </cell>
          <cell r="AA38">
            <v>0</v>
          </cell>
          <cell r="AB38">
            <v>0</v>
          </cell>
          <cell r="AC38">
            <v>223379</v>
          </cell>
          <cell r="AD38">
            <v>180247</v>
          </cell>
          <cell r="AE38">
            <v>0</v>
          </cell>
          <cell r="AF38">
            <v>32321</v>
          </cell>
          <cell r="AG38">
            <v>19149</v>
          </cell>
          <cell r="AH38">
            <v>5406</v>
          </cell>
          <cell r="AI38">
            <v>0</v>
          </cell>
          <cell r="AJ38">
            <v>0</v>
          </cell>
          <cell r="AK38">
            <v>1896114.89</v>
          </cell>
          <cell r="AL38">
            <v>0</v>
          </cell>
          <cell r="AM38">
            <v>3411</v>
          </cell>
          <cell r="AN38">
            <v>0</v>
          </cell>
          <cell r="AO38">
            <v>37746</v>
          </cell>
          <cell r="AP38">
            <v>0</v>
          </cell>
          <cell r="AQ38">
            <v>902</v>
          </cell>
          <cell r="AR38">
            <v>605575</v>
          </cell>
          <cell r="AS38">
            <v>0</v>
          </cell>
          <cell r="AT38">
            <v>0</v>
          </cell>
          <cell r="AU38">
            <v>40267</v>
          </cell>
          <cell r="AV38">
            <v>5634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74988</v>
          </cell>
          <cell r="BB38">
            <v>0</v>
          </cell>
          <cell r="BC38">
            <v>346040</v>
          </cell>
          <cell r="BD38">
            <v>82484</v>
          </cell>
          <cell r="BE38">
            <v>0</v>
          </cell>
          <cell r="BF38">
            <v>0</v>
          </cell>
          <cell r="BG38">
            <v>322699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178042</v>
          </cell>
          <cell r="BM38">
            <v>6944</v>
          </cell>
          <cell r="BN38">
            <v>0</v>
          </cell>
          <cell r="BO38">
            <v>39969</v>
          </cell>
          <cell r="BP38">
            <v>18913</v>
          </cell>
          <cell r="BQ38">
            <v>0</v>
          </cell>
          <cell r="BR38">
            <v>816676.58</v>
          </cell>
          <cell r="BS38">
            <v>0</v>
          </cell>
          <cell r="BT38">
            <v>0</v>
          </cell>
          <cell r="BU38">
            <v>173227</v>
          </cell>
          <cell r="BV38">
            <v>0</v>
          </cell>
          <cell r="BW38">
            <v>0</v>
          </cell>
          <cell r="BX38">
            <v>0</v>
          </cell>
          <cell r="BY38">
            <v>20682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29750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</row>
        <row r="39">
          <cell r="A39" t="str">
            <v>4301020104.807</v>
          </cell>
          <cell r="B39" t="str">
            <v>ส่วนต่างค่ารักษาที่สูงกว่าข้อตกลงในการจ่ายตาม DRG -เบิกจ่ายตรง กทม.</v>
          </cell>
          <cell r="C39">
            <v>-37947.93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-10252.68</v>
          </cell>
          <cell r="N39">
            <v>0</v>
          </cell>
          <cell r="O39">
            <v>-36252.639999999999</v>
          </cell>
          <cell r="P39">
            <v>-8503.56</v>
          </cell>
          <cell r="Q39">
            <v>0</v>
          </cell>
          <cell r="R39">
            <v>0</v>
          </cell>
          <cell r="S39">
            <v>0</v>
          </cell>
          <cell r="T39">
            <v>-5149.32</v>
          </cell>
          <cell r="U39">
            <v>0</v>
          </cell>
          <cell r="V39">
            <v>0</v>
          </cell>
          <cell r="W39">
            <v>-421.35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-6648.82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-1081997.8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-86094.36</v>
          </cell>
          <cell r="AS39">
            <v>0</v>
          </cell>
          <cell r="AT39">
            <v>0</v>
          </cell>
          <cell r="AU39">
            <v>-10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-12516.06</v>
          </cell>
          <cell r="BB39">
            <v>0</v>
          </cell>
          <cell r="BC39">
            <v>-12803.8</v>
          </cell>
          <cell r="BD39">
            <v>-7078.88</v>
          </cell>
          <cell r="BE39">
            <v>0</v>
          </cell>
          <cell r="BF39">
            <v>0</v>
          </cell>
          <cell r="BG39">
            <v>-30838.7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-17005.29</v>
          </cell>
          <cell r="BM39">
            <v>0</v>
          </cell>
          <cell r="BN39">
            <v>0</v>
          </cell>
          <cell r="BO39">
            <v>-2169.7399999999998</v>
          </cell>
          <cell r="BP39">
            <v>0</v>
          </cell>
          <cell r="BQ39">
            <v>0</v>
          </cell>
          <cell r="BR39">
            <v>-17030.740000000002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-270</v>
          </cell>
          <cell r="CL39">
            <v>0</v>
          </cell>
        </row>
        <row r="40">
          <cell r="A40" t="str">
            <v>4301020104.808</v>
          </cell>
          <cell r="B40" t="str">
            <v>ส่วนต่างค่ารักษาที่ต่ำกว่าข้อตกลงในการจ่ายตาม DRG -เบิกจ่ายตรง กทม.</v>
          </cell>
          <cell r="C40">
            <v>149137.76999999999</v>
          </cell>
          <cell r="D40">
            <v>0</v>
          </cell>
          <cell r="E40">
            <v>8273.08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3768.63</v>
          </cell>
          <cell r="N40">
            <v>0</v>
          </cell>
          <cell r="O40">
            <v>24791.94</v>
          </cell>
          <cell r="P40">
            <v>4191.28</v>
          </cell>
          <cell r="Q40">
            <v>0</v>
          </cell>
          <cell r="R40">
            <v>0</v>
          </cell>
          <cell r="S40">
            <v>0</v>
          </cell>
          <cell r="T40">
            <v>5798.93</v>
          </cell>
          <cell r="U40">
            <v>0</v>
          </cell>
          <cell r="V40">
            <v>0</v>
          </cell>
          <cell r="W40">
            <v>4438.0600000000004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252.44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198460.5</v>
          </cell>
          <cell r="AL40">
            <v>0</v>
          </cell>
          <cell r="AM40">
            <v>494.98</v>
          </cell>
          <cell r="AN40">
            <v>0</v>
          </cell>
          <cell r="AO40">
            <v>3134.68</v>
          </cell>
          <cell r="AP40">
            <v>0</v>
          </cell>
          <cell r="AQ40">
            <v>0</v>
          </cell>
          <cell r="AR40">
            <v>347177.71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10243.82</v>
          </cell>
          <cell r="BB40">
            <v>0</v>
          </cell>
          <cell r="BC40">
            <v>48009.599999999999</v>
          </cell>
          <cell r="BD40">
            <v>0</v>
          </cell>
          <cell r="BE40">
            <v>0</v>
          </cell>
          <cell r="BF40">
            <v>0</v>
          </cell>
          <cell r="BG40">
            <v>16868.810000000001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37775.56</v>
          </cell>
          <cell r="BM40">
            <v>0</v>
          </cell>
          <cell r="BN40">
            <v>0</v>
          </cell>
          <cell r="BO40">
            <v>3240.7</v>
          </cell>
          <cell r="BP40">
            <v>0</v>
          </cell>
          <cell r="BQ40">
            <v>0</v>
          </cell>
          <cell r="BR40">
            <v>447374.69</v>
          </cell>
          <cell r="BS40">
            <v>0</v>
          </cell>
          <cell r="BT40">
            <v>0</v>
          </cell>
          <cell r="BU40">
            <v>130.22999999999999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1037.32</v>
          </cell>
          <cell r="CJ40">
            <v>0</v>
          </cell>
          <cell r="CK40">
            <v>0</v>
          </cell>
          <cell r="CL40">
            <v>0</v>
          </cell>
        </row>
        <row r="41">
          <cell r="A41" t="str">
            <v>4301020104.809</v>
          </cell>
          <cell r="B41" t="str">
            <v>รายได้ค่ารักษาเบิกจ่ายตรง- อปท.(พัทยา)  OP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</row>
        <row r="42">
          <cell r="A42" t="str">
            <v>4301020104.810</v>
          </cell>
          <cell r="B42" t="str">
            <v>รายได้ค่ารักษาเบิกจ่ายตรงอปท. (พัทยา)IP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</row>
        <row r="43">
          <cell r="A43" t="str">
            <v>4301020104.811</v>
          </cell>
          <cell r="B43" t="str">
            <v>ส่วนต่างค่ารักษาที่สูงกว่าข้อตกลงในการจ่ายตาม DRG -เบิกจ่ายตรง อปท.(พัทยา)</v>
          </cell>
          <cell r="C43">
            <v>0</v>
          </cell>
          <cell r="D43">
            <v>0</v>
          </cell>
          <cell r="E43">
            <v>-5.5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-34559.360000000001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-1538.06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-170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</row>
        <row r="44">
          <cell r="A44" t="str">
            <v>4301020104.812</v>
          </cell>
          <cell r="B44" t="str">
            <v>ส่วนต่างค่ารักษาที่ต่ำกว่าข้อตกลงในการจ่ายตาม DRG -เบิกจ่ายตรง อปท.(พัทยา)</v>
          </cell>
          <cell r="C44">
            <v>0</v>
          </cell>
          <cell r="D44">
            <v>0</v>
          </cell>
          <cell r="E44">
            <v>3427.84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43188.46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5873.13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13402.94</v>
          </cell>
          <cell r="CK44">
            <v>0</v>
          </cell>
          <cell r="CL44">
            <v>0</v>
          </cell>
        </row>
        <row r="45">
          <cell r="A45" t="str">
            <v>4301020105.201</v>
          </cell>
          <cell r="B45" t="str">
            <v>รายได้ค่ารักษา UC -OP  ใน CUP</v>
          </cell>
          <cell r="C45">
            <v>96128690.700000003</v>
          </cell>
          <cell r="D45">
            <v>27711420</v>
          </cell>
          <cell r="E45">
            <v>22623394</v>
          </cell>
          <cell r="F45">
            <v>18862831</v>
          </cell>
          <cell r="G45">
            <v>14615604</v>
          </cell>
          <cell r="H45">
            <v>28303171</v>
          </cell>
          <cell r="I45">
            <v>23515167.760000002</v>
          </cell>
          <cell r="J45">
            <v>47842129.649999999</v>
          </cell>
          <cell r="K45">
            <v>31301636</v>
          </cell>
          <cell r="L45">
            <v>31640877</v>
          </cell>
          <cell r="M45">
            <v>47896588</v>
          </cell>
          <cell r="N45">
            <v>0</v>
          </cell>
          <cell r="O45">
            <v>69119346</v>
          </cell>
          <cell r="P45">
            <v>35595687</v>
          </cell>
          <cell r="Q45">
            <v>29165364.510000002</v>
          </cell>
          <cell r="R45">
            <v>37556251.299999997</v>
          </cell>
          <cell r="S45">
            <v>22101383</v>
          </cell>
          <cell r="T45">
            <v>25283283.100000001</v>
          </cell>
          <cell r="U45">
            <v>25034184.5</v>
          </cell>
          <cell r="V45">
            <v>8811913.8000000007</v>
          </cell>
          <cell r="W45">
            <v>97021367.900000006</v>
          </cell>
          <cell r="X45">
            <v>14998800</v>
          </cell>
          <cell r="Y45">
            <v>47393934.740000002</v>
          </cell>
          <cell r="Z45">
            <v>30683012</v>
          </cell>
          <cell r="AA45">
            <v>9099386.8900000006</v>
          </cell>
          <cell r="AB45">
            <v>15285973</v>
          </cell>
          <cell r="AC45">
            <v>28603814.050000001</v>
          </cell>
          <cell r="AD45">
            <v>64260413.82</v>
          </cell>
          <cell r="AE45">
            <v>24357669</v>
          </cell>
          <cell r="AF45">
            <v>21838330.5</v>
          </cell>
          <cell r="AG45">
            <v>26380902</v>
          </cell>
          <cell r="AH45">
            <v>37801018</v>
          </cell>
          <cell r="AI45">
            <v>24093455</v>
          </cell>
          <cell r="AJ45">
            <v>15826707</v>
          </cell>
          <cell r="AK45">
            <v>177245267.59999999</v>
          </cell>
          <cell r="AL45">
            <v>20455987</v>
          </cell>
          <cell r="AM45">
            <v>16517329.35</v>
          </cell>
          <cell r="AN45">
            <v>46001005</v>
          </cell>
          <cell r="AO45">
            <v>41424166.159999996</v>
          </cell>
          <cell r="AP45">
            <v>28457898</v>
          </cell>
          <cell r="AQ45">
            <v>7324363</v>
          </cell>
          <cell r="AR45">
            <v>88971874</v>
          </cell>
          <cell r="AS45">
            <v>25253616</v>
          </cell>
          <cell r="AT45">
            <v>52349362.960000001</v>
          </cell>
          <cell r="AU45">
            <v>40705611</v>
          </cell>
          <cell r="AV45">
            <v>20437767.449999999</v>
          </cell>
          <cell r="AW45">
            <v>11876021.130000001</v>
          </cell>
          <cell r="AX45">
            <v>22191481.129999999</v>
          </cell>
          <cell r="AY45">
            <v>27608572.199999999</v>
          </cell>
          <cell r="AZ45">
            <v>19479173</v>
          </cell>
          <cell r="BA45">
            <v>90748836</v>
          </cell>
          <cell r="BB45">
            <v>17241379</v>
          </cell>
          <cell r="BC45">
            <v>113402803.62</v>
          </cell>
          <cell r="BD45">
            <v>41700396</v>
          </cell>
          <cell r="BE45">
            <v>14846800.5</v>
          </cell>
          <cell r="BF45">
            <v>18853673</v>
          </cell>
          <cell r="BG45">
            <v>61296870.350000001</v>
          </cell>
          <cell r="BH45">
            <v>12708652.9</v>
          </cell>
          <cell r="BI45">
            <v>6753330</v>
          </cell>
          <cell r="BJ45">
            <v>16717683</v>
          </cell>
          <cell r="BK45">
            <v>12909073</v>
          </cell>
          <cell r="BL45">
            <v>95676126.379999995</v>
          </cell>
          <cell r="BM45">
            <v>45014972.460000001</v>
          </cell>
          <cell r="BN45">
            <v>32266285</v>
          </cell>
          <cell r="BO45">
            <v>60223737.899999999</v>
          </cell>
          <cell r="BP45">
            <v>42306640.57</v>
          </cell>
          <cell r="BQ45">
            <v>20235579.129999999</v>
          </cell>
          <cell r="BR45">
            <v>219729270</v>
          </cell>
          <cell r="BS45">
            <v>39681603.759999998</v>
          </cell>
          <cell r="BT45">
            <v>28541027.859999999</v>
          </cell>
          <cell r="BU45">
            <v>75240137.239999995</v>
          </cell>
          <cell r="BV45">
            <v>5053070</v>
          </cell>
          <cell r="BW45">
            <v>26745287.699999999</v>
          </cell>
          <cell r="BX45">
            <v>75270161</v>
          </cell>
          <cell r="BY45">
            <v>21650113</v>
          </cell>
          <cell r="BZ45">
            <v>24489311</v>
          </cell>
          <cell r="CA45">
            <v>23018245</v>
          </cell>
          <cell r="CB45">
            <v>30771989</v>
          </cell>
          <cell r="CC45">
            <v>57314685.32</v>
          </cell>
          <cell r="CD45">
            <v>27903222</v>
          </cell>
          <cell r="CE45">
            <v>49592989</v>
          </cell>
          <cell r="CF45">
            <v>20217502</v>
          </cell>
          <cell r="CG45">
            <v>18438999.699999999</v>
          </cell>
          <cell r="CH45">
            <v>13932922</v>
          </cell>
          <cell r="CI45">
            <v>15818030</v>
          </cell>
          <cell r="CJ45">
            <v>80533112.150000006</v>
          </cell>
          <cell r="CK45">
            <v>12110606</v>
          </cell>
          <cell r="CL45">
            <v>10552645</v>
          </cell>
        </row>
        <row r="46">
          <cell r="A46" t="str">
            <v>4301020105.202</v>
          </cell>
          <cell r="B46" t="str">
            <v xml:space="preserve">รายได้ค่ารักษา UC-IP  </v>
          </cell>
          <cell r="C46">
            <v>245871667.27000001</v>
          </cell>
          <cell r="D46">
            <v>5986521</v>
          </cell>
          <cell r="E46">
            <v>6175866.4800000004</v>
          </cell>
          <cell r="F46">
            <v>6148646</v>
          </cell>
          <cell r="G46">
            <v>3553256</v>
          </cell>
          <cell r="H46">
            <v>8481550</v>
          </cell>
          <cell r="I46">
            <v>12351761.84</v>
          </cell>
          <cell r="J46">
            <v>37531485.75</v>
          </cell>
          <cell r="K46">
            <v>9095933</v>
          </cell>
          <cell r="L46">
            <v>11609025</v>
          </cell>
          <cell r="M46">
            <v>43658427.210000001</v>
          </cell>
          <cell r="N46">
            <v>0</v>
          </cell>
          <cell r="O46">
            <v>142478304</v>
          </cell>
          <cell r="P46">
            <v>19749626.100000001</v>
          </cell>
          <cell r="Q46">
            <v>20676788</v>
          </cell>
          <cell r="R46">
            <v>60718211.090000004</v>
          </cell>
          <cell r="S46">
            <v>10786261.5</v>
          </cell>
          <cell r="T46">
            <v>22479727.670000002</v>
          </cell>
          <cell r="U46">
            <v>13395726</v>
          </cell>
          <cell r="V46">
            <v>3774415</v>
          </cell>
          <cell r="W46">
            <v>414956425.75</v>
          </cell>
          <cell r="X46">
            <v>8190744</v>
          </cell>
          <cell r="Y46">
            <v>18428453.359999999</v>
          </cell>
          <cell r="Z46">
            <v>18624742.960000001</v>
          </cell>
          <cell r="AA46">
            <v>4092493.7</v>
          </cell>
          <cell r="AB46">
            <v>5243655</v>
          </cell>
          <cell r="AC46">
            <v>13939738.84</v>
          </cell>
          <cell r="AD46">
            <v>38072612.799999997</v>
          </cell>
          <cell r="AE46">
            <v>10807384</v>
          </cell>
          <cell r="AF46">
            <v>12855555.380000001</v>
          </cell>
          <cell r="AG46">
            <v>12116562</v>
          </cell>
          <cell r="AH46">
            <v>21622488</v>
          </cell>
          <cell r="AI46">
            <v>12092838</v>
          </cell>
          <cell r="AJ46">
            <v>7205070</v>
          </cell>
          <cell r="AK46">
            <v>728525300.05999994</v>
          </cell>
          <cell r="AL46">
            <v>13160522.76</v>
          </cell>
          <cell r="AM46">
            <v>8541734.25</v>
          </cell>
          <cell r="AN46">
            <v>37212003.609999999</v>
          </cell>
          <cell r="AO46">
            <v>33284469.690000001</v>
          </cell>
          <cell r="AP46">
            <v>11628048</v>
          </cell>
          <cell r="AQ46">
            <v>3562761.75</v>
          </cell>
          <cell r="AR46">
            <v>94432165</v>
          </cell>
          <cell r="AS46">
            <v>9467655</v>
          </cell>
          <cell r="AT46">
            <v>28938111.149999999</v>
          </cell>
          <cell r="AU46">
            <v>21846503</v>
          </cell>
          <cell r="AV46">
            <v>10117055</v>
          </cell>
          <cell r="AW46">
            <v>9779423</v>
          </cell>
          <cell r="AX46">
            <v>10858742.470000001</v>
          </cell>
          <cell r="AY46">
            <v>9941672</v>
          </cell>
          <cell r="AZ46">
            <v>9517591.8200000003</v>
          </cell>
          <cell r="BA46">
            <v>123461460.55</v>
          </cell>
          <cell r="BB46">
            <v>10443329.4</v>
          </cell>
          <cell r="BC46">
            <v>265975136.40000001</v>
          </cell>
          <cell r="BD46">
            <v>42953280.049999997</v>
          </cell>
          <cell r="BE46">
            <v>5417614.25</v>
          </cell>
          <cell r="BF46">
            <v>7649174</v>
          </cell>
          <cell r="BG46">
            <v>145154474.46000001</v>
          </cell>
          <cell r="BH46">
            <v>5882277.0099999998</v>
          </cell>
          <cell r="BI46">
            <v>0</v>
          </cell>
          <cell r="BJ46">
            <v>11598522</v>
          </cell>
          <cell r="BK46">
            <v>0</v>
          </cell>
          <cell r="BL46">
            <v>244300808.99000001</v>
          </cell>
          <cell r="BM46">
            <v>23949450.699999999</v>
          </cell>
          <cell r="BN46">
            <v>13170131.9</v>
          </cell>
          <cell r="BO46">
            <v>36097057.329999998</v>
          </cell>
          <cell r="BP46">
            <v>20913163.84</v>
          </cell>
          <cell r="BQ46">
            <v>11120634.119999999</v>
          </cell>
          <cell r="BR46">
            <v>1339230449.0599999</v>
          </cell>
          <cell r="BS46">
            <v>21892300.079999998</v>
          </cell>
          <cell r="BT46">
            <v>18484819.050000001</v>
          </cell>
          <cell r="BU46">
            <v>121171876.72</v>
          </cell>
          <cell r="BV46">
            <v>321739</v>
          </cell>
          <cell r="BW46">
            <v>10482543.08</v>
          </cell>
          <cell r="BX46">
            <v>60767587.030000001</v>
          </cell>
          <cell r="BY46">
            <v>7311574.3899999997</v>
          </cell>
          <cell r="BZ46">
            <v>6717227.29</v>
          </cell>
          <cell r="CA46">
            <v>15374048.6</v>
          </cell>
          <cell r="CB46">
            <v>19547575.760000002</v>
          </cell>
          <cell r="CC46">
            <v>47857046.399999999</v>
          </cell>
          <cell r="CD46">
            <v>24531806.789999999</v>
          </cell>
          <cell r="CE46">
            <v>42711662.159999996</v>
          </cell>
          <cell r="CF46">
            <v>9502453.6500000004</v>
          </cell>
          <cell r="CG46">
            <v>7158441.4299999997</v>
          </cell>
          <cell r="CH46">
            <v>8049770.4400000004</v>
          </cell>
          <cell r="CI46">
            <v>8808556</v>
          </cell>
          <cell r="CJ46">
            <v>69891873.030000001</v>
          </cell>
          <cell r="CK46">
            <v>3329396.96</v>
          </cell>
          <cell r="CL46">
            <v>2830372.77</v>
          </cell>
        </row>
        <row r="47">
          <cell r="A47" t="str">
            <v>4301020105.203</v>
          </cell>
          <cell r="B47" t="str">
            <v>รายได้ค่ารักษา UC - OP นอก CUP ในจังหวัด</v>
          </cell>
          <cell r="C47">
            <v>44446237</v>
          </cell>
          <cell r="D47">
            <v>1011599</v>
          </cell>
          <cell r="E47">
            <v>411334</v>
          </cell>
          <cell r="F47">
            <v>833871</v>
          </cell>
          <cell r="G47">
            <v>365301</v>
          </cell>
          <cell r="H47">
            <v>504158</v>
          </cell>
          <cell r="I47">
            <v>185823.3</v>
          </cell>
          <cell r="J47">
            <v>5414381.9000000004</v>
          </cell>
          <cell r="K47">
            <v>329812</v>
          </cell>
          <cell r="L47">
            <v>987219</v>
          </cell>
          <cell r="M47">
            <v>4001721</v>
          </cell>
          <cell r="N47">
            <v>917</v>
          </cell>
          <cell r="O47">
            <v>22762385</v>
          </cell>
          <cell r="P47">
            <v>374448</v>
          </cell>
          <cell r="Q47">
            <v>1009302</v>
          </cell>
          <cell r="R47">
            <v>2201623</v>
          </cell>
          <cell r="S47">
            <v>6346302</v>
          </cell>
          <cell r="T47">
            <v>350533.54</v>
          </cell>
          <cell r="U47">
            <v>104750</v>
          </cell>
          <cell r="V47">
            <v>5563</v>
          </cell>
          <cell r="W47">
            <v>105191305</v>
          </cell>
          <cell r="X47">
            <v>188282</v>
          </cell>
          <cell r="Y47">
            <v>467046</v>
          </cell>
          <cell r="Z47">
            <v>287619</v>
          </cell>
          <cell r="AA47">
            <v>140216</v>
          </cell>
          <cell r="AB47">
            <v>535240</v>
          </cell>
          <cell r="AC47">
            <v>207459</v>
          </cell>
          <cell r="AD47">
            <v>906486</v>
          </cell>
          <cell r="AE47">
            <v>260214</v>
          </cell>
          <cell r="AF47">
            <v>168024</v>
          </cell>
          <cell r="AG47">
            <v>198216</v>
          </cell>
          <cell r="AH47">
            <v>3013058</v>
          </cell>
          <cell r="AI47">
            <v>242016</v>
          </cell>
          <cell r="AJ47">
            <v>1185456</v>
          </cell>
          <cell r="AK47">
            <v>134144943.40000001</v>
          </cell>
          <cell r="AL47">
            <v>325374</v>
          </cell>
          <cell r="AM47">
            <v>1210721.5</v>
          </cell>
          <cell r="AN47">
            <v>1823367</v>
          </cell>
          <cell r="AO47">
            <v>1672529.7</v>
          </cell>
          <cell r="AP47">
            <v>247825</v>
          </cell>
          <cell r="AQ47">
            <v>47775</v>
          </cell>
          <cell r="AR47">
            <v>5048412</v>
          </cell>
          <cell r="AS47">
            <v>178633</v>
          </cell>
          <cell r="AT47">
            <v>1093177</v>
          </cell>
          <cell r="AU47">
            <v>425054</v>
          </cell>
          <cell r="AV47">
            <v>340580</v>
          </cell>
          <cell r="AW47">
            <v>493120</v>
          </cell>
          <cell r="AX47">
            <v>741621.56</v>
          </cell>
          <cell r="AY47">
            <v>559229</v>
          </cell>
          <cell r="AZ47">
            <v>151194</v>
          </cell>
          <cell r="BA47">
            <v>7375440</v>
          </cell>
          <cell r="BB47">
            <v>784312</v>
          </cell>
          <cell r="BC47">
            <v>27613900.920000002</v>
          </cell>
          <cell r="BD47">
            <v>7706588</v>
          </cell>
          <cell r="BE47">
            <v>761997.5</v>
          </cell>
          <cell r="BF47">
            <v>223474.9</v>
          </cell>
          <cell r="BG47">
            <v>14563443.92</v>
          </cell>
          <cell r="BH47">
            <v>12332</v>
          </cell>
          <cell r="BI47">
            <v>130688</v>
          </cell>
          <cell r="BJ47">
            <v>640226</v>
          </cell>
          <cell r="BK47">
            <v>43733</v>
          </cell>
          <cell r="BL47">
            <v>16020629</v>
          </cell>
          <cell r="BM47">
            <v>90518</v>
          </cell>
          <cell r="BN47">
            <v>34653</v>
          </cell>
          <cell r="BO47">
            <v>1349196.5</v>
          </cell>
          <cell r="BP47">
            <v>124641</v>
          </cell>
          <cell r="BQ47">
            <v>0</v>
          </cell>
          <cell r="BR47">
            <v>157190810</v>
          </cell>
          <cell r="BS47">
            <v>111878</v>
          </cell>
          <cell r="BT47">
            <v>143978</v>
          </cell>
          <cell r="BU47">
            <v>8465098.6500000004</v>
          </cell>
          <cell r="BV47">
            <v>727647</v>
          </cell>
          <cell r="BW47">
            <v>112137</v>
          </cell>
          <cell r="BX47">
            <v>3222513</v>
          </cell>
          <cell r="BY47">
            <v>28563</v>
          </cell>
          <cell r="BZ47">
            <v>56243</v>
          </cell>
          <cell r="CA47">
            <v>38129</v>
          </cell>
          <cell r="CB47">
            <v>74282</v>
          </cell>
          <cell r="CC47">
            <v>270663</v>
          </cell>
          <cell r="CD47">
            <v>964036</v>
          </cell>
          <cell r="CE47">
            <v>970818</v>
          </cell>
          <cell r="CF47">
            <v>3832</v>
          </cell>
          <cell r="CG47">
            <v>20060</v>
          </cell>
          <cell r="CH47">
            <v>40111</v>
          </cell>
          <cell r="CI47">
            <v>1048614</v>
          </cell>
          <cell r="CJ47">
            <v>227730</v>
          </cell>
          <cell r="CK47">
            <v>47182</v>
          </cell>
          <cell r="CL47">
            <v>112631</v>
          </cell>
        </row>
        <row r="48">
          <cell r="A48" t="str">
            <v>4301020105.205</v>
          </cell>
          <cell r="B48" t="str">
            <v>รายได้ค่ารักษา UC-OP  นอก CUP ต่างจังหวัด</v>
          </cell>
          <cell r="C48">
            <v>76892</v>
          </cell>
          <cell r="D48">
            <v>205978.06</v>
          </cell>
          <cell r="E48">
            <v>98202</v>
          </cell>
          <cell r="F48">
            <v>0</v>
          </cell>
          <cell r="G48">
            <v>156503</v>
          </cell>
          <cell r="H48">
            <v>0</v>
          </cell>
          <cell r="I48">
            <v>225510.22</v>
          </cell>
          <cell r="J48">
            <v>0</v>
          </cell>
          <cell r="K48">
            <v>3087</v>
          </cell>
          <cell r="L48">
            <v>0</v>
          </cell>
          <cell r="M48">
            <v>162675</v>
          </cell>
          <cell r="N48">
            <v>0</v>
          </cell>
          <cell r="O48">
            <v>27112</v>
          </cell>
          <cell r="P48">
            <v>0</v>
          </cell>
          <cell r="Q48">
            <v>661567</v>
          </cell>
          <cell r="R48">
            <v>71899</v>
          </cell>
          <cell r="S48">
            <v>2003974</v>
          </cell>
          <cell r="T48">
            <v>20456</v>
          </cell>
          <cell r="U48">
            <v>99112</v>
          </cell>
          <cell r="V48">
            <v>3620</v>
          </cell>
          <cell r="W48">
            <v>255897.2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42953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642458</v>
          </cell>
          <cell r="AH48">
            <v>0</v>
          </cell>
          <cell r="AI48">
            <v>0</v>
          </cell>
          <cell r="AJ48">
            <v>0</v>
          </cell>
          <cell r="AK48">
            <v>46639874</v>
          </cell>
          <cell r="AL48">
            <v>173891</v>
          </cell>
          <cell r="AM48">
            <v>0</v>
          </cell>
          <cell r="AN48">
            <v>21382</v>
          </cell>
          <cell r="AO48">
            <v>0</v>
          </cell>
          <cell r="AP48">
            <v>0</v>
          </cell>
          <cell r="AQ48">
            <v>0</v>
          </cell>
          <cell r="AR48">
            <v>1001467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387087</v>
          </cell>
          <cell r="AX48">
            <v>25539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5971125.1299999999</v>
          </cell>
          <cell r="BD48">
            <v>1533</v>
          </cell>
          <cell r="BE48">
            <v>0</v>
          </cell>
          <cell r="BF48">
            <v>0</v>
          </cell>
          <cell r="BG48">
            <v>1304054.5</v>
          </cell>
          <cell r="BH48">
            <v>0</v>
          </cell>
          <cell r="BI48">
            <v>0</v>
          </cell>
          <cell r="BJ48">
            <v>112117</v>
          </cell>
          <cell r="BK48">
            <v>1228</v>
          </cell>
          <cell r="BL48">
            <v>28957</v>
          </cell>
          <cell r="BM48">
            <v>55129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8552332</v>
          </cell>
          <cell r="BS48">
            <v>0</v>
          </cell>
          <cell r="BT48">
            <v>0</v>
          </cell>
          <cell r="BU48">
            <v>675</v>
          </cell>
          <cell r="BV48">
            <v>0</v>
          </cell>
          <cell r="BW48">
            <v>34151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34499.949999999997</v>
          </cell>
          <cell r="CI48">
            <v>0</v>
          </cell>
          <cell r="CJ48">
            <v>66028</v>
          </cell>
          <cell r="CK48">
            <v>270</v>
          </cell>
          <cell r="CL48">
            <v>0</v>
          </cell>
        </row>
        <row r="49">
          <cell r="A49" t="str">
            <v>4301020105.207</v>
          </cell>
          <cell r="B49" t="str">
            <v>รายได้ค่ารักษาUC-OP ต่างสังกัด สป.</v>
          </cell>
          <cell r="C49">
            <v>90644</v>
          </cell>
          <cell r="D49">
            <v>0</v>
          </cell>
          <cell r="E49">
            <v>21439</v>
          </cell>
          <cell r="F49">
            <v>0</v>
          </cell>
          <cell r="G49">
            <v>0</v>
          </cell>
          <cell r="H49">
            <v>300</v>
          </cell>
          <cell r="I49">
            <v>81168.179999999993</v>
          </cell>
          <cell r="J49">
            <v>10001</v>
          </cell>
          <cell r="K49">
            <v>0</v>
          </cell>
          <cell r="L49">
            <v>560</v>
          </cell>
          <cell r="M49">
            <v>28800</v>
          </cell>
          <cell r="N49">
            <v>0</v>
          </cell>
          <cell r="O49">
            <v>1328</v>
          </cell>
          <cell r="P49">
            <v>0</v>
          </cell>
          <cell r="Q49">
            <v>0</v>
          </cell>
          <cell r="R49">
            <v>172519.5</v>
          </cell>
          <cell r="S49">
            <v>600</v>
          </cell>
          <cell r="T49">
            <v>0</v>
          </cell>
          <cell r="U49">
            <v>11474</v>
          </cell>
          <cell r="V49">
            <v>1468</v>
          </cell>
          <cell r="W49">
            <v>43408.45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1471061</v>
          </cell>
          <cell r="AL49">
            <v>3021</v>
          </cell>
          <cell r="AM49">
            <v>2591</v>
          </cell>
          <cell r="AN49">
            <v>5244</v>
          </cell>
          <cell r="AO49">
            <v>28152</v>
          </cell>
          <cell r="AP49">
            <v>13577</v>
          </cell>
          <cell r="AQ49">
            <v>1304</v>
          </cell>
          <cell r="AR49">
            <v>122772</v>
          </cell>
          <cell r="AS49">
            <v>12808</v>
          </cell>
          <cell r="AT49">
            <v>36699</v>
          </cell>
          <cell r="AU49">
            <v>14561</v>
          </cell>
          <cell r="AV49">
            <v>17631</v>
          </cell>
          <cell r="AW49">
            <v>3169</v>
          </cell>
          <cell r="AX49">
            <v>0</v>
          </cell>
          <cell r="AY49">
            <v>0</v>
          </cell>
          <cell r="AZ49">
            <v>10467</v>
          </cell>
          <cell r="BA49">
            <v>0</v>
          </cell>
          <cell r="BB49">
            <v>5096</v>
          </cell>
          <cell r="BC49">
            <v>1588404.3</v>
          </cell>
          <cell r="BD49">
            <v>274877</v>
          </cell>
          <cell r="BE49">
            <v>0</v>
          </cell>
          <cell r="BF49">
            <v>0</v>
          </cell>
          <cell r="BG49">
            <v>31286</v>
          </cell>
          <cell r="BH49">
            <v>0</v>
          </cell>
          <cell r="BI49">
            <v>0</v>
          </cell>
          <cell r="BJ49">
            <v>819850</v>
          </cell>
          <cell r="BK49">
            <v>36444</v>
          </cell>
          <cell r="BL49">
            <v>145479</v>
          </cell>
          <cell r="BM49">
            <v>0</v>
          </cell>
          <cell r="BN49">
            <v>388</v>
          </cell>
          <cell r="BO49">
            <v>8317</v>
          </cell>
          <cell r="BP49">
            <v>0</v>
          </cell>
          <cell r="BQ49">
            <v>0</v>
          </cell>
          <cell r="BR49">
            <v>16518037</v>
          </cell>
          <cell r="BS49">
            <v>1306</v>
          </cell>
          <cell r="BT49">
            <v>0</v>
          </cell>
          <cell r="BU49">
            <v>2406</v>
          </cell>
          <cell r="BV49">
            <v>0</v>
          </cell>
          <cell r="BW49">
            <v>2338</v>
          </cell>
          <cell r="BX49">
            <v>6943</v>
          </cell>
          <cell r="BY49">
            <v>0</v>
          </cell>
          <cell r="BZ49">
            <v>0</v>
          </cell>
          <cell r="CA49">
            <v>1168</v>
          </cell>
          <cell r="CB49">
            <v>4369</v>
          </cell>
          <cell r="CC49">
            <v>11812</v>
          </cell>
          <cell r="CD49">
            <v>0</v>
          </cell>
          <cell r="CE49">
            <v>8890</v>
          </cell>
          <cell r="CF49">
            <v>545</v>
          </cell>
          <cell r="CG49">
            <v>0</v>
          </cell>
          <cell r="CH49">
            <v>0</v>
          </cell>
          <cell r="CI49">
            <v>0</v>
          </cell>
          <cell r="CJ49">
            <v>33143</v>
          </cell>
          <cell r="CK49">
            <v>0</v>
          </cell>
          <cell r="CL49">
            <v>0</v>
          </cell>
        </row>
        <row r="50">
          <cell r="A50" t="str">
            <v>4301020105.211</v>
          </cell>
          <cell r="B50" t="str">
            <v>รายได้กองทุน UC (งบลงทุน)</v>
          </cell>
          <cell r="C50">
            <v>12835090.41</v>
          </cell>
          <cell r="D50">
            <v>3110494.68</v>
          </cell>
          <cell r="E50">
            <v>3434362.8</v>
          </cell>
          <cell r="F50">
            <v>3343645.43</v>
          </cell>
          <cell r="G50">
            <v>895519.55</v>
          </cell>
          <cell r="H50">
            <v>2488697.96</v>
          </cell>
          <cell r="I50">
            <v>2236149.9500000002</v>
          </cell>
          <cell r="J50">
            <v>4038725.4</v>
          </cell>
          <cell r="K50">
            <v>3363392.37</v>
          </cell>
          <cell r="L50">
            <v>2146566.5699999998</v>
          </cell>
          <cell r="M50">
            <v>4525750.8099999996</v>
          </cell>
          <cell r="N50">
            <v>600000</v>
          </cell>
          <cell r="O50">
            <v>6296365.1500000004</v>
          </cell>
          <cell r="P50">
            <v>3728100.46</v>
          </cell>
          <cell r="Q50">
            <v>4411941.6100000003</v>
          </cell>
          <cell r="R50">
            <v>3676953.73</v>
          </cell>
          <cell r="S50">
            <v>2010956.62</v>
          </cell>
          <cell r="T50">
            <v>2948747.76</v>
          </cell>
          <cell r="U50">
            <v>1909206.5</v>
          </cell>
          <cell r="V50">
            <v>623453.64</v>
          </cell>
          <cell r="W50">
            <v>19031870.550000001</v>
          </cell>
          <cell r="X50">
            <v>1621000</v>
          </cell>
          <cell r="Y50">
            <v>3579722.7</v>
          </cell>
          <cell r="Z50">
            <v>3508912.97</v>
          </cell>
          <cell r="AA50">
            <v>1265670.3999999999</v>
          </cell>
          <cell r="AB50">
            <v>1362834.78</v>
          </cell>
          <cell r="AC50">
            <v>2165764.4500000002</v>
          </cell>
          <cell r="AD50">
            <v>5124105.6900000004</v>
          </cell>
          <cell r="AE50">
            <v>2816854.29</v>
          </cell>
          <cell r="AF50">
            <v>1873400</v>
          </cell>
          <cell r="AG50">
            <v>2339590.2999999998</v>
          </cell>
          <cell r="AH50">
            <v>3103264.51</v>
          </cell>
          <cell r="AI50">
            <v>2979431.07</v>
          </cell>
          <cell r="AJ50">
            <v>2150000</v>
          </cell>
          <cell r="AK50">
            <v>26150127.309999999</v>
          </cell>
          <cell r="AL50">
            <v>4531271.7699999996</v>
          </cell>
          <cell r="AM50">
            <v>2718439.31</v>
          </cell>
          <cell r="AN50">
            <v>2958659.21</v>
          </cell>
          <cell r="AO50">
            <v>4077453.29</v>
          </cell>
          <cell r="AP50">
            <v>4185962.42</v>
          </cell>
          <cell r="AQ50">
            <v>902047.68</v>
          </cell>
          <cell r="AR50">
            <v>8856353.2799999993</v>
          </cell>
          <cell r="AS50">
            <v>2565685.69</v>
          </cell>
          <cell r="AT50">
            <v>5435814.79</v>
          </cell>
          <cell r="AU50">
            <v>5474916.7000000002</v>
          </cell>
          <cell r="AV50">
            <v>1750000</v>
          </cell>
          <cell r="AW50">
            <v>1357004.12</v>
          </cell>
          <cell r="AX50">
            <v>2268067.23</v>
          </cell>
          <cell r="AY50">
            <v>4989526.82</v>
          </cell>
          <cell r="AZ50">
            <v>2383264.66</v>
          </cell>
          <cell r="BA50">
            <v>11335871.52</v>
          </cell>
          <cell r="BB50">
            <v>3593802.85</v>
          </cell>
          <cell r="BC50">
            <v>14371653.73</v>
          </cell>
          <cell r="BD50">
            <v>4326851.75</v>
          </cell>
          <cell r="BE50">
            <v>1264255.1299999999</v>
          </cell>
          <cell r="BF50">
            <v>1087471.55</v>
          </cell>
          <cell r="BG50">
            <v>11624125.939999999</v>
          </cell>
          <cell r="BH50">
            <v>844200</v>
          </cell>
          <cell r="BI50">
            <v>967363.36</v>
          </cell>
          <cell r="BJ50">
            <v>1623300.91</v>
          </cell>
          <cell r="BK50">
            <v>1034633.5</v>
          </cell>
          <cell r="BL50">
            <v>11427705.369999999</v>
          </cell>
          <cell r="BM50">
            <v>4135869.5</v>
          </cell>
          <cell r="BN50">
            <v>2281094.4700000002</v>
          </cell>
          <cell r="BO50">
            <v>5344122.58</v>
          </cell>
          <cell r="BP50">
            <v>3293902.11</v>
          </cell>
          <cell r="BQ50">
            <v>2086614.94</v>
          </cell>
          <cell r="BR50">
            <v>55190826.590000004</v>
          </cell>
          <cell r="BS50">
            <v>3185822.98</v>
          </cell>
          <cell r="BT50">
            <v>3022641.76</v>
          </cell>
          <cell r="BU50">
            <v>7390765.4199999999</v>
          </cell>
          <cell r="BV50">
            <v>357989.58</v>
          </cell>
          <cell r="BW50">
            <v>4082629.32</v>
          </cell>
          <cell r="BX50">
            <v>5755892.2999999998</v>
          </cell>
          <cell r="BY50">
            <v>1258918.3600000001</v>
          </cell>
          <cell r="BZ50">
            <v>1965549.58</v>
          </cell>
          <cell r="CA50">
            <v>2122100</v>
          </cell>
          <cell r="CB50">
            <v>2860401.15</v>
          </cell>
          <cell r="CC50">
            <v>5347146.32</v>
          </cell>
          <cell r="CD50">
            <v>3204286.94</v>
          </cell>
          <cell r="CE50">
            <v>5366150.0199999996</v>
          </cell>
          <cell r="CF50">
            <v>1396064.27</v>
          </cell>
          <cell r="CG50">
            <v>1279232.9099999999</v>
          </cell>
          <cell r="CH50">
            <v>1082518.1499999999</v>
          </cell>
          <cell r="CI50">
            <v>1332618.08</v>
          </cell>
          <cell r="CJ50">
            <v>9249784.5899999999</v>
          </cell>
          <cell r="CK50">
            <v>1067951.3700000001</v>
          </cell>
          <cell r="CL50">
            <v>878000</v>
          </cell>
        </row>
        <row r="51">
          <cell r="A51" t="str">
            <v>4301020105.214</v>
          </cell>
          <cell r="B51" t="str">
            <v>รายได้กองทุน UC - OP แบบเหมาจ่ายต่อผู้มีสิทธิ</v>
          </cell>
          <cell r="C51">
            <v>0</v>
          </cell>
          <cell r="D51">
            <v>9501684.0800000001</v>
          </cell>
          <cell r="E51">
            <v>19048682.920000002</v>
          </cell>
          <cell r="F51">
            <v>9456811.6500000004</v>
          </cell>
          <cell r="G51">
            <v>7054390.0800000001</v>
          </cell>
          <cell r="H51">
            <v>6182126.2599999998</v>
          </cell>
          <cell r="I51">
            <v>4547533.63</v>
          </cell>
          <cell r="J51">
            <v>0</v>
          </cell>
          <cell r="K51">
            <v>15043004.49</v>
          </cell>
          <cell r="L51">
            <v>8009394.6299999999</v>
          </cell>
          <cell r="M51">
            <v>9580492.6500000004</v>
          </cell>
          <cell r="N51">
            <v>332514.15999999997</v>
          </cell>
          <cell r="O51">
            <v>9803747.0999999996</v>
          </cell>
          <cell r="P51">
            <v>6519991.5199999996</v>
          </cell>
          <cell r="Q51">
            <v>16459709.26</v>
          </cell>
          <cell r="R51">
            <v>20353701.510000002</v>
          </cell>
          <cell r="S51">
            <v>10880543.109999999</v>
          </cell>
          <cell r="T51">
            <v>7195595.6100000003</v>
          </cell>
          <cell r="U51">
            <v>11891755.369999999</v>
          </cell>
          <cell r="V51">
            <v>6864127.1799999997</v>
          </cell>
          <cell r="W51">
            <v>0</v>
          </cell>
          <cell r="X51">
            <v>7445024.7599999998</v>
          </cell>
          <cell r="Y51">
            <v>0</v>
          </cell>
          <cell r="Z51">
            <v>7022113.1100000003</v>
          </cell>
          <cell r="AA51">
            <v>631146.86</v>
          </cell>
          <cell r="AB51">
            <v>3185909.41</v>
          </cell>
          <cell r="AC51">
            <v>0</v>
          </cell>
          <cell r="AD51">
            <v>10513903.880000001</v>
          </cell>
          <cell r="AE51">
            <v>3765670.9</v>
          </cell>
          <cell r="AF51">
            <v>2418812.5</v>
          </cell>
          <cell r="AG51">
            <v>0</v>
          </cell>
          <cell r="AH51">
            <v>9632476.1300000008</v>
          </cell>
          <cell r="AI51">
            <v>4778363.3499999996</v>
          </cell>
          <cell r="AJ51">
            <v>3080996.37</v>
          </cell>
          <cell r="AK51">
            <v>0</v>
          </cell>
          <cell r="AL51">
            <v>10555761.33</v>
          </cell>
          <cell r="AM51">
            <v>7911432.7400000002</v>
          </cell>
          <cell r="AN51">
            <v>3176785.52</v>
          </cell>
          <cell r="AO51">
            <v>0</v>
          </cell>
          <cell r="AP51">
            <v>7449777.3099999996</v>
          </cell>
          <cell r="AQ51">
            <v>3595341.61</v>
          </cell>
          <cell r="AR51">
            <v>361356.57</v>
          </cell>
          <cell r="AS51">
            <v>4746344.1900000004</v>
          </cell>
          <cell r="AT51">
            <v>0</v>
          </cell>
          <cell r="AU51">
            <v>2221769.4300000002</v>
          </cell>
          <cell r="AV51">
            <v>5501599.8700000001</v>
          </cell>
          <cell r="AW51">
            <v>7664455.5199999996</v>
          </cell>
          <cell r="AX51">
            <v>2826073.94</v>
          </cell>
          <cell r="AY51">
            <v>243400</v>
          </cell>
          <cell r="AZ51">
            <v>5155824.16</v>
          </cell>
          <cell r="BA51">
            <v>0</v>
          </cell>
          <cell r="BB51">
            <v>8586555.0600000005</v>
          </cell>
          <cell r="BC51">
            <v>0</v>
          </cell>
          <cell r="BD51">
            <v>39490.720000000001</v>
          </cell>
          <cell r="BE51">
            <v>6212971.4299999997</v>
          </cell>
          <cell r="BF51">
            <v>1711981.85</v>
          </cell>
          <cell r="BG51">
            <v>0</v>
          </cell>
          <cell r="BH51">
            <v>0</v>
          </cell>
          <cell r="BI51">
            <v>5757357.9900000002</v>
          </cell>
          <cell r="BJ51">
            <v>16864045.140000001</v>
          </cell>
          <cell r="BK51">
            <v>14393965.16</v>
          </cell>
          <cell r="BL51">
            <v>21695349.719999999</v>
          </cell>
          <cell r="BM51">
            <v>10493415.25</v>
          </cell>
          <cell r="BN51">
            <v>8082645.4900000002</v>
          </cell>
          <cell r="BO51">
            <v>26313101.649999999</v>
          </cell>
          <cell r="BP51">
            <v>11800282.41</v>
          </cell>
          <cell r="BQ51">
            <v>11317762.800000001</v>
          </cell>
          <cell r="BR51">
            <v>0</v>
          </cell>
          <cell r="BS51">
            <v>8015926.8700000001</v>
          </cell>
          <cell r="BT51">
            <v>18300602.670000002</v>
          </cell>
          <cell r="BU51">
            <v>0</v>
          </cell>
          <cell r="BV51">
            <v>2043027.59</v>
          </cell>
          <cell r="BW51">
            <v>9660164.0199999996</v>
          </cell>
          <cell r="BX51">
            <v>3215737.95</v>
          </cell>
          <cell r="BY51">
            <v>3810365.81</v>
          </cell>
          <cell r="BZ51">
            <v>8653216.0999999996</v>
          </cell>
          <cell r="CA51">
            <v>12533110.140000001</v>
          </cell>
          <cell r="CB51">
            <v>7712388.6900000004</v>
          </cell>
          <cell r="CC51">
            <v>14955993.09</v>
          </cell>
          <cell r="CD51">
            <v>15256350.359999999</v>
          </cell>
          <cell r="CE51">
            <v>24923875.760000002</v>
          </cell>
          <cell r="CF51">
            <v>6313319.4699999997</v>
          </cell>
          <cell r="CG51">
            <v>8876736.1099999994</v>
          </cell>
          <cell r="CH51">
            <v>11163113.220000001</v>
          </cell>
          <cell r="CI51">
            <v>6604118.6200000001</v>
          </cell>
          <cell r="CJ51">
            <v>1002812.05</v>
          </cell>
          <cell r="CK51">
            <v>8327300.7599999998</v>
          </cell>
          <cell r="CL51">
            <v>5556105.6900000004</v>
          </cell>
        </row>
        <row r="52">
          <cell r="A52" t="str">
            <v>4301020105.215</v>
          </cell>
          <cell r="B52" t="str">
            <v>รายได้กองทุน UC-OP ตามเกณฑ์คุณภาพผลงานบริการ</v>
          </cell>
          <cell r="C52">
            <v>176291.03</v>
          </cell>
          <cell r="D52">
            <v>35864.46</v>
          </cell>
          <cell r="E52">
            <v>0</v>
          </cell>
          <cell r="F52">
            <v>0</v>
          </cell>
          <cell r="G52">
            <v>21328.67</v>
          </cell>
          <cell r="H52">
            <v>3850</v>
          </cell>
          <cell r="I52">
            <v>0</v>
          </cell>
          <cell r="J52">
            <v>299388.83</v>
          </cell>
          <cell r="K52">
            <v>0</v>
          </cell>
          <cell r="L52">
            <v>46459.22</v>
          </cell>
          <cell r="M52">
            <v>120125.75999999999</v>
          </cell>
          <cell r="N52">
            <v>61520.69</v>
          </cell>
          <cell r="O52">
            <v>1832044.62</v>
          </cell>
          <cell r="P52">
            <v>39692</v>
          </cell>
          <cell r="Q52">
            <v>0</v>
          </cell>
          <cell r="R52">
            <v>0</v>
          </cell>
          <cell r="S52">
            <v>419133.56</v>
          </cell>
          <cell r="T52">
            <v>0</v>
          </cell>
          <cell r="U52">
            <v>459682.82</v>
          </cell>
          <cell r="V52">
            <v>190361.23</v>
          </cell>
          <cell r="W52">
            <v>33360.46</v>
          </cell>
          <cell r="X52">
            <v>174222.75</v>
          </cell>
          <cell r="Y52">
            <v>905399.77</v>
          </cell>
          <cell r="Z52">
            <v>316302.7</v>
          </cell>
          <cell r="AA52">
            <v>42172.08</v>
          </cell>
          <cell r="AB52">
            <v>70820.47</v>
          </cell>
          <cell r="AC52">
            <v>4953.49</v>
          </cell>
          <cell r="AD52">
            <v>324425.40000000002</v>
          </cell>
          <cell r="AE52">
            <v>427790.9</v>
          </cell>
          <cell r="AF52">
            <v>10053.34</v>
          </cell>
          <cell r="AG52">
            <v>29429.53</v>
          </cell>
          <cell r="AH52">
            <v>95152.9</v>
          </cell>
          <cell r="AI52">
            <v>157819.32</v>
          </cell>
          <cell r="AJ52">
            <v>10316.67</v>
          </cell>
          <cell r="AK52">
            <v>1303306.94</v>
          </cell>
          <cell r="AL52">
            <v>1043784.54</v>
          </cell>
          <cell r="AM52">
            <v>597046.02</v>
          </cell>
          <cell r="AN52">
            <v>1526989.98</v>
          </cell>
          <cell r="AO52">
            <v>126767.89</v>
          </cell>
          <cell r="AP52">
            <v>0</v>
          </cell>
          <cell r="AQ52">
            <v>0</v>
          </cell>
          <cell r="AR52">
            <v>2547620.0499999998</v>
          </cell>
          <cell r="AS52">
            <v>0</v>
          </cell>
          <cell r="AT52">
            <v>618618.89</v>
          </cell>
          <cell r="AU52">
            <v>1347058.47</v>
          </cell>
          <cell r="AV52">
            <v>0</v>
          </cell>
          <cell r="AW52">
            <v>278648.94</v>
          </cell>
          <cell r="AX52">
            <v>680745.07</v>
          </cell>
          <cell r="AY52">
            <v>1012521.59</v>
          </cell>
          <cell r="AZ52">
            <v>355234.47</v>
          </cell>
          <cell r="BA52">
            <v>2565370.71</v>
          </cell>
          <cell r="BB52">
            <v>357551.97</v>
          </cell>
          <cell r="BC52">
            <v>0</v>
          </cell>
          <cell r="BD52">
            <v>348283.5</v>
          </cell>
          <cell r="BE52">
            <v>31536.95</v>
          </cell>
          <cell r="BF52">
            <v>509717.1</v>
          </cell>
          <cell r="BG52">
            <v>2927767.25</v>
          </cell>
          <cell r="BH52">
            <v>0</v>
          </cell>
          <cell r="BI52">
            <v>33696.22</v>
          </cell>
          <cell r="BJ52">
            <v>42595.23</v>
          </cell>
          <cell r="BK52">
            <v>355819.58</v>
          </cell>
          <cell r="BL52">
            <v>400558.06</v>
          </cell>
          <cell r="BM52">
            <v>218550.26</v>
          </cell>
          <cell r="BN52">
            <v>132878.92000000001</v>
          </cell>
          <cell r="BO52">
            <v>163562.04</v>
          </cell>
          <cell r="BP52">
            <v>35963.4</v>
          </cell>
          <cell r="BQ52">
            <v>96938.19</v>
          </cell>
          <cell r="BR52">
            <v>266982.61</v>
          </cell>
          <cell r="BS52">
            <v>693434.3</v>
          </cell>
          <cell r="BT52">
            <v>168474.32</v>
          </cell>
          <cell r="BU52">
            <v>35890.620000000003</v>
          </cell>
          <cell r="BV52">
            <v>730706.23</v>
          </cell>
          <cell r="BW52">
            <v>72413.19</v>
          </cell>
          <cell r="BX52">
            <v>0</v>
          </cell>
          <cell r="BY52">
            <v>0</v>
          </cell>
          <cell r="BZ52">
            <v>171273.07</v>
          </cell>
          <cell r="CA52">
            <v>172904.61</v>
          </cell>
          <cell r="CB52">
            <v>0</v>
          </cell>
          <cell r="CC52">
            <v>87700.21</v>
          </cell>
          <cell r="CD52">
            <v>0</v>
          </cell>
          <cell r="CE52">
            <v>0</v>
          </cell>
          <cell r="CF52">
            <v>97686.98</v>
          </cell>
          <cell r="CG52">
            <v>22435.49</v>
          </cell>
          <cell r="CH52">
            <v>28853.14</v>
          </cell>
          <cell r="CI52">
            <v>0</v>
          </cell>
          <cell r="CJ52">
            <v>317367.58</v>
          </cell>
          <cell r="CK52">
            <v>0</v>
          </cell>
          <cell r="CL52">
            <v>61404.32</v>
          </cell>
        </row>
        <row r="53">
          <cell r="A53" t="str">
            <v>4301020105.217</v>
          </cell>
          <cell r="B53" t="str">
            <v>รายได้กองทุน UC - P&amp;P แบบเหมาจ่ายต่อผู้มีสิทธิ</v>
          </cell>
          <cell r="C53">
            <v>14030182.789999999</v>
          </cell>
          <cell r="D53">
            <v>10085161.57</v>
          </cell>
          <cell r="E53">
            <v>10946679.810000001</v>
          </cell>
          <cell r="F53">
            <v>7454327.7699999996</v>
          </cell>
          <cell r="G53">
            <v>5341786.75</v>
          </cell>
          <cell r="H53">
            <v>9078777.8300000001</v>
          </cell>
          <cell r="I53">
            <v>9092263.2699999996</v>
          </cell>
          <cell r="J53">
            <v>12336361.17</v>
          </cell>
          <cell r="K53">
            <v>3605065.89</v>
          </cell>
          <cell r="L53">
            <v>10532593.550000001</v>
          </cell>
          <cell r="M53">
            <v>13432942.49</v>
          </cell>
          <cell r="N53">
            <v>0</v>
          </cell>
          <cell r="O53">
            <v>13822417.09</v>
          </cell>
          <cell r="P53">
            <v>3448318.68</v>
          </cell>
          <cell r="Q53">
            <v>7214150.71</v>
          </cell>
          <cell r="R53">
            <v>8324271.0499999998</v>
          </cell>
          <cell r="S53">
            <v>5584668.9299999997</v>
          </cell>
          <cell r="T53">
            <v>5089598.88</v>
          </cell>
          <cell r="U53">
            <v>2870205.68</v>
          </cell>
          <cell r="V53">
            <v>1183664.71</v>
          </cell>
          <cell r="W53">
            <v>22609506.559999999</v>
          </cell>
          <cell r="X53">
            <v>5660843.5899999999</v>
          </cell>
          <cell r="Y53">
            <v>11900687.699999999</v>
          </cell>
          <cell r="Z53">
            <v>5281340.82</v>
          </cell>
          <cell r="AA53">
            <v>2736787.23</v>
          </cell>
          <cell r="AB53">
            <v>2390941.86</v>
          </cell>
          <cell r="AC53">
            <v>3605379.87</v>
          </cell>
          <cell r="AD53">
            <v>7207978.4699999997</v>
          </cell>
          <cell r="AE53">
            <v>7671918.2699999996</v>
          </cell>
          <cell r="AF53">
            <v>6081980.9400000004</v>
          </cell>
          <cell r="AG53">
            <v>3796548.44</v>
          </cell>
          <cell r="AH53">
            <v>12138940.369999999</v>
          </cell>
          <cell r="AI53">
            <v>8274043.8099999996</v>
          </cell>
          <cell r="AJ53">
            <v>5232757.29</v>
          </cell>
          <cell r="AK53">
            <v>38636157.619999997</v>
          </cell>
          <cell r="AL53">
            <v>7540633.2400000002</v>
          </cell>
          <cell r="AM53">
            <v>5035591.6399999997</v>
          </cell>
          <cell r="AN53">
            <v>11761222.27</v>
          </cell>
          <cell r="AO53">
            <v>2975483.55</v>
          </cell>
          <cell r="AP53">
            <v>9644909.4800000004</v>
          </cell>
          <cell r="AQ53">
            <v>2545643.81</v>
          </cell>
          <cell r="AR53">
            <v>2393680.7200000002</v>
          </cell>
          <cell r="AS53">
            <v>7593779.9400000004</v>
          </cell>
          <cell r="AT53">
            <v>11529331.619999999</v>
          </cell>
          <cell r="AU53">
            <v>10488765.15</v>
          </cell>
          <cell r="AV53">
            <v>6031952.3399999999</v>
          </cell>
          <cell r="AW53">
            <v>4562784.01</v>
          </cell>
          <cell r="AX53">
            <v>6580197.0300000003</v>
          </cell>
          <cell r="AY53">
            <v>7711065.29</v>
          </cell>
          <cell r="AZ53">
            <v>3122093.93</v>
          </cell>
          <cell r="BA53">
            <v>11858692.99</v>
          </cell>
          <cell r="BB53">
            <v>5939232.1500000004</v>
          </cell>
          <cell r="BC53">
            <v>17268012.050000001</v>
          </cell>
          <cell r="BD53">
            <v>8163164.8799999999</v>
          </cell>
          <cell r="BE53">
            <v>3956185.33</v>
          </cell>
          <cell r="BF53">
            <v>5167553.13</v>
          </cell>
          <cell r="BG53">
            <v>8402286.9900000002</v>
          </cell>
          <cell r="BH53">
            <v>4007020.67</v>
          </cell>
          <cell r="BI53">
            <v>749156.63</v>
          </cell>
          <cell r="BJ53">
            <v>5142971.05</v>
          </cell>
          <cell r="BK53">
            <v>4419910.1100000003</v>
          </cell>
          <cell r="BL53">
            <v>23500516.98</v>
          </cell>
          <cell r="BM53">
            <v>11776331.98</v>
          </cell>
          <cell r="BN53">
            <v>6963155.21</v>
          </cell>
          <cell r="BO53">
            <v>5141941.79</v>
          </cell>
          <cell r="BP53">
            <v>7450899.46</v>
          </cell>
          <cell r="BQ53">
            <v>4969216.18</v>
          </cell>
          <cell r="BR53">
            <v>37113328.369999997</v>
          </cell>
          <cell r="BS53">
            <v>3695779.42</v>
          </cell>
          <cell r="BT53">
            <v>4852977.3099999996</v>
          </cell>
          <cell r="BU53">
            <v>10155720.970000001</v>
          </cell>
          <cell r="BV53">
            <v>2711802.91</v>
          </cell>
          <cell r="BW53">
            <v>3620046.77</v>
          </cell>
          <cell r="BX53">
            <v>10481262.33</v>
          </cell>
          <cell r="BY53">
            <v>6207210.2699999996</v>
          </cell>
          <cell r="BZ53">
            <v>4121962.33</v>
          </cell>
          <cell r="CA53">
            <v>2161849.46</v>
          </cell>
          <cell r="CB53">
            <v>9889702.1099999994</v>
          </cell>
          <cell r="CC53">
            <v>7953465.4699999997</v>
          </cell>
          <cell r="CD53">
            <v>6515199.25</v>
          </cell>
          <cell r="CE53">
            <v>4784004.16</v>
          </cell>
          <cell r="CF53">
            <v>2576406.9700000002</v>
          </cell>
          <cell r="CG53">
            <v>3068621.66</v>
          </cell>
          <cell r="CH53">
            <v>3157367.83</v>
          </cell>
          <cell r="CI53">
            <v>2315879.2999999998</v>
          </cell>
          <cell r="CJ53">
            <v>20476261.350000001</v>
          </cell>
          <cell r="CK53">
            <v>870251.11</v>
          </cell>
          <cell r="CL53">
            <v>2410310.54</v>
          </cell>
        </row>
        <row r="54">
          <cell r="A54" t="str">
            <v>4301020105.222</v>
          </cell>
          <cell r="B54" t="str">
            <v>รายได้กองทุน UC เฉพาะโรคอื่น</v>
          </cell>
          <cell r="C54">
            <v>12697344.58</v>
          </cell>
          <cell r="D54">
            <v>886153.56</v>
          </cell>
          <cell r="E54">
            <v>882443.06</v>
          </cell>
          <cell r="F54">
            <v>836862.26</v>
          </cell>
          <cell r="G54">
            <v>422413.29</v>
          </cell>
          <cell r="H54">
            <v>1274151.74</v>
          </cell>
          <cell r="I54">
            <v>3003758.31</v>
          </cell>
          <cell r="J54">
            <v>1538951.83</v>
          </cell>
          <cell r="K54">
            <v>981269.83</v>
          </cell>
          <cell r="L54">
            <v>1230315.2</v>
          </cell>
          <cell r="M54">
            <v>2812333.22</v>
          </cell>
          <cell r="N54">
            <v>22200</v>
          </cell>
          <cell r="O54">
            <v>4658293.29</v>
          </cell>
          <cell r="P54">
            <v>666753.69999999995</v>
          </cell>
          <cell r="Q54">
            <v>1532023.7</v>
          </cell>
          <cell r="R54">
            <v>1840493</v>
          </cell>
          <cell r="S54">
            <v>174073.08</v>
          </cell>
          <cell r="T54">
            <v>120373.56</v>
          </cell>
          <cell r="U54">
            <v>1805184.91</v>
          </cell>
          <cell r="V54">
            <v>407209.44</v>
          </cell>
          <cell r="W54">
            <v>17298649.84</v>
          </cell>
          <cell r="X54">
            <v>586943.9</v>
          </cell>
          <cell r="Y54">
            <v>1872773.28</v>
          </cell>
          <cell r="Z54">
            <v>888789.55</v>
          </cell>
          <cell r="AA54">
            <v>356619.36</v>
          </cell>
          <cell r="AB54">
            <v>618412.49</v>
          </cell>
          <cell r="AC54">
            <v>990693.5</v>
          </cell>
          <cell r="AD54">
            <v>2281273.13</v>
          </cell>
          <cell r="AE54">
            <v>926201.8</v>
          </cell>
          <cell r="AF54">
            <v>699936.25</v>
          </cell>
          <cell r="AG54">
            <v>3876788.66</v>
          </cell>
          <cell r="AH54">
            <v>1398061.57</v>
          </cell>
          <cell r="AI54">
            <v>777261</v>
          </cell>
          <cell r="AJ54">
            <v>572772.69999999995</v>
          </cell>
          <cell r="AK54">
            <v>16574719.109999999</v>
          </cell>
          <cell r="AL54">
            <v>608364.84</v>
          </cell>
          <cell r="AM54">
            <v>539893.66</v>
          </cell>
          <cell r="AN54">
            <v>611242.69999999995</v>
          </cell>
          <cell r="AO54">
            <v>2922545.26</v>
          </cell>
          <cell r="AP54">
            <v>1211926.6100000001</v>
          </cell>
          <cell r="AQ54">
            <v>243611.79</v>
          </cell>
          <cell r="AR54">
            <v>2376721.4700000002</v>
          </cell>
          <cell r="AS54">
            <v>792742.53</v>
          </cell>
          <cell r="AT54">
            <v>5726448.21</v>
          </cell>
          <cell r="AU54">
            <v>1489056.98</v>
          </cell>
          <cell r="AV54">
            <v>443838.98</v>
          </cell>
          <cell r="AW54">
            <v>484112.7</v>
          </cell>
          <cell r="AX54">
            <v>606491.16</v>
          </cell>
          <cell r="AY54">
            <v>756924.39</v>
          </cell>
          <cell r="AZ54">
            <v>511774.9</v>
          </cell>
          <cell r="BA54">
            <v>9035327.1999999993</v>
          </cell>
          <cell r="BB54">
            <v>437589.58</v>
          </cell>
          <cell r="BC54">
            <v>9259758.7899999991</v>
          </cell>
          <cell r="BD54">
            <v>510797.58</v>
          </cell>
          <cell r="BE54">
            <v>864990.18</v>
          </cell>
          <cell r="BF54">
            <v>2502713.73</v>
          </cell>
          <cell r="BG54">
            <v>6315935.54</v>
          </cell>
          <cell r="BH54">
            <v>740576.27</v>
          </cell>
          <cell r="BI54">
            <v>557347</v>
          </cell>
          <cell r="BJ54">
            <v>61128.01</v>
          </cell>
          <cell r="BK54">
            <v>669841</v>
          </cell>
          <cell r="BL54">
            <v>7478133.3099999996</v>
          </cell>
          <cell r="BM54">
            <v>2091613.17</v>
          </cell>
          <cell r="BN54">
            <v>1233067.77</v>
          </cell>
          <cell r="BO54">
            <v>1830109.5</v>
          </cell>
          <cell r="BP54">
            <v>1571398.97</v>
          </cell>
          <cell r="BQ54">
            <v>1370215.19</v>
          </cell>
          <cell r="BR54">
            <v>22314407.300000001</v>
          </cell>
          <cell r="BS54">
            <v>205266.55</v>
          </cell>
          <cell r="BT54">
            <v>1771126.17</v>
          </cell>
          <cell r="BU54">
            <v>1269457.8999999999</v>
          </cell>
          <cell r="BV54">
            <v>20440</v>
          </cell>
          <cell r="BW54">
            <v>814998.17</v>
          </cell>
          <cell r="BX54">
            <v>2454440.09</v>
          </cell>
          <cell r="BY54">
            <v>849013.85</v>
          </cell>
          <cell r="BZ54">
            <v>837272.72</v>
          </cell>
          <cell r="CA54">
            <v>707541.96</v>
          </cell>
          <cell r="CB54">
            <v>1132484.8999999999</v>
          </cell>
          <cell r="CC54">
            <v>1884885.38</v>
          </cell>
          <cell r="CD54">
            <v>986830.62</v>
          </cell>
          <cell r="CE54">
            <v>1569822.03</v>
          </cell>
          <cell r="CF54">
            <v>556953.30000000005</v>
          </cell>
          <cell r="CG54">
            <v>683117.75</v>
          </cell>
          <cell r="CH54">
            <v>412821.72</v>
          </cell>
          <cell r="CI54">
            <v>620911.37</v>
          </cell>
          <cell r="CJ54">
            <v>2376566.67</v>
          </cell>
          <cell r="CK54">
            <v>361557.07</v>
          </cell>
          <cell r="CL54">
            <v>427004.36</v>
          </cell>
        </row>
        <row r="55">
          <cell r="A55" t="str">
            <v>4301020105.223</v>
          </cell>
          <cell r="B55" t="str">
            <v>รายได้กองทุน P&amp;P อื่น</v>
          </cell>
          <cell r="C55">
            <v>65000</v>
          </cell>
          <cell r="D55">
            <v>0</v>
          </cell>
          <cell r="E55">
            <v>80000</v>
          </cell>
          <cell r="F55">
            <v>20000</v>
          </cell>
          <cell r="G55">
            <v>159019.66</v>
          </cell>
          <cell r="H55">
            <v>100000</v>
          </cell>
          <cell r="I55">
            <v>435696.82</v>
          </cell>
          <cell r="J55">
            <v>280837</v>
          </cell>
          <cell r="K55">
            <v>170000</v>
          </cell>
          <cell r="L55">
            <v>40560</v>
          </cell>
          <cell r="M55">
            <v>35417</v>
          </cell>
          <cell r="N55">
            <v>200397</v>
          </cell>
          <cell r="O55">
            <v>2130118.9500000002</v>
          </cell>
          <cell r="P55">
            <v>2065702.84</v>
          </cell>
          <cell r="Q55">
            <v>2674303.38</v>
          </cell>
          <cell r="R55">
            <v>25198215.640000001</v>
          </cell>
          <cell r="S55">
            <v>303613</v>
          </cell>
          <cell r="T55">
            <v>573979.56999999995</v>
          </cell>
          <cell r="U55">
            <v>640896.26</v>
          </cell>
          <cell r="V55">
            <v>859346.45</v>
          </cell>
          <cell r="W55">
            <v>1290144</v>
          </cell>
          <cell r="X55">
            <v>0</v>
          </cell>
          <cell r="Y55">
            <v>1468971.13</v>
          </cell>
          <cell r="Z55">
            <v>100000</v>
          </cell>
          <cell r="AA55">
            <v>0</v>
          </cell>
          <cell r="AB55">
            <v>3250804.93</v>
          </cell>
          <cell r="AC55">
            <v>120000</v>
          </cell>
          <cell r="AD55">
            <v>0</v>
          </cell>
          <cell r="AE55">
            <v>0</v>
          </cell>
          <cell r="AF55">
            <v>0</v>
          </cell>
          <cell r="AG55">
            <v>7500</v>
          </cell>
          <cell r="AH55">
            <v>1853846</v>
          </cell>
          <cell r="AI55">
            <v>197164</v>
          </cell>
          <cell r="AJ55">
            <v>77717.279999999999</v>
          </cell>
          <cell r="AK55">
            <v>2192149.2999999998</v>
          </cell>
          <cell r="AL55">
            <v>963120.28</v>
          </cell>
          <cell r="AM55">
            <v>0</v>
          </cell>
          <cell r="AN55">
            <v>3999106.81</v>
          </cell>
          <cell r="AO55">
            <v>0</v>
          </cell>
          <cell r="AP55">
            <v>20000</v>
          </cell>
          <cell r="AQ55">
            <v>347702.29</v>
          </cell>
          <cell r="AR55">
            <v>802191.77</v>
          </cell>
          <cell r="AS55">
            <v>20000</v>
          </cell>
          <cell r="AT55">
            <v>2041859.7</v>
          </cell>
          <cell r="AU55">
            <v>1358571.29</v>
          </cell>
          <cell r="AV55">
            <v>20000</v>
          </cell>
          <cell r="AW55">
            <v>864469.15</v>
          </cell>
          <cell r="AX55">
            <v>28214</v>
          </cell>
          <cell r="AY55">
            <v>25000</v>
          </cell>
          <cell r="AZ55">
            <v>0</v>
          </cell>
          <cell r="BA55">
            <v>509750</v>
          </cell>
          <cell r="BB55">
            <v>857822.05</v>
          </cell>
          <cell r="BC55">
            <v>4190733.95</v>
          </cell>
          <cell r="BD55">
            <v>2308687.5</v>
          </cell>
          <cell r="BE55">
            <v>430752.74</v>
          </cell>
          <cell r="BF55">
            <v>27489</v>
          </cell>
          <cell r="BG55">
            <v>1357579.4</v>
          </cell>
          <cell r="BH55">
            <v>20000</v>
          </cell>
          <cell r="BI55">
            <v>0</v>
          </cell>
          <cell r="BJ55">
            <v>0</v>
          </cell>
          <cell r="BK55">
            <v>0</v>
          </cell>
          <cell r="BL55">
            <v>100000</v>
          </cell>
          <cell r="BM55">
            <v>557515.87</v>
          </cell>
          <cell r="BN55">
            <v>1926156.81</v>
          </cell>
          <cell r="BO55">
            <v>269440</v>
          </cell>
          <cell r="BP55">
            <v>2269248.2999999998</v>
          </cell>
          <cell r="BQ55">
            <v>1230792.92</v>
          </cell>
          <cell r="BR55">
            <v>4706163.7</v>
          </cell>
          <cell r="BS55">
            <v>2169355.15</v>
          </cell>
          <cell r="BT55">
            <v>0</v>
          </cell>
          <cell r="BU55">
            <v>3478355.27</v>
          </cell>
          <cell r="BV55">
            <v>181284</v>
          </cell>
          <cell r="BW55">
            <v>0</v>
          </cell>
          <cell r="BX55">
            <v>15000</v>
          </cell>
          <cell r="BY55">
            <v>115863</v>
          </cell>
          <cell r="BZ55">
            <v>60000</v>
          </cell>
          <cell r="CA55">
            <v>541188.01</v>
          </cell>
          <cell r="CB55">
            <v>63400</v>
          </cell>
          <cell r="CC55">
            <v>2148267.14</v>
          </cell>
          <cell r="CD55">
            <v>0</v>
          </cell>
          <cell r="CE55">
            <v>0</v>
          </cell>
          <cell r="CF55">
            <v>30000</v>
          </cell>
          <cell r="CG55">
            <v>133757.01999999999</v>
          </cell>
          <cell r="CH55">
            <v>0</v>
          </cell>
          <cell r="CI55">
            <v>0</v>
          </cell>
          <cell r="CJ55">
            <v>147500</v>
          </cell>
          <cell r="CK55">
            <v>173167</v>
          </cell>
          <cell r="CL55">
            <v>233735</v>
          </cell>
        </row>
        <row r="56">
          <cell r="A56" t="str">
            <v>4301020105.228</v>
          </cell>
          <cell r="B56" t="str">
            <v xml:space="preserve">รายได้กองทุน UC อื่น </v>
          </cell>
          <cell r="C56">
            <v>1296670.5</v>
          </cell>
          <cell r="D56">
            <v>804177.18</v>
          </cell>
          <cell r="E56">
            <v>540760.61</v>
          </cell>
          <cell r="F56">
            <v>983059.61</v>
          </cell>
          <cell r="G56">
            <v>303817.55</v>
          </cell>
          <cell r="H56">
            <v>1210746</v>
          </cell>
          <cell r="I56">
            <v>59845.4</v>
          </cell>
          <cell r="J56">
            <v>1093112.75</v>
          </cell>
          <cell r="K56">
            <v>332388.09999999998</v>
          </cell>
          <cell r="L56">
            <v>456017.85</v>
          </cell>
          <cell r="M56">
            <v>2387726.34</v>
          </cell>
          <cell r="N56">
            <v>160000</v>
          </cell>
          <cell r="O56">
            <v>522363.82</v>
          </cell>
          <cell r="P56">
            <v>376626.54</v>
          </cell>
          <cell r="Q56">
            <v>100450</v>
          </cell>
          <cell r="R56">
            <v>1561362.78</v>
          </cell>
          <cell r="S56">
            <v>153206</v>
          </cell>
          <cell r="T56">
            <v>1018330.35</v>
          </cell>
          <cell r="U56">
            <v>204975.83</v>
          </cell>
          <cell r="V56">
            <v>2910</v>
          </cell>
          <cell r="W56">
            <v>4271451.04</v>
          </cell>
          <cell r="X56">
            <v>357124.04</v>
          </cell>
          <cell r="Y56">
            <v>140313.42000000001</v>
          </cell>
          <cell r="Z56">
            <v>1170477.76</v>
          </cell>
          <cell r="AA56">
            <v>331849.49</v>
          </cell>
          <cell r="AB56">
            <v>147184.35999999999</v>
          </cell>
          <cell r="AC56">
            <v>335583.57</v>
          </cell>
          <cell r="AD56">
            <v>843873.9</v>
          </cell>
          <cell r="AE56">
            <v>528085</v>
          </cell>
          <cell r="AF56">
            <v>649116.42000000004</v>
          </cell>
          <cell r="AG56">
            <v>397751.23</v>
          </cell>
          <cell r="AH56">
            <v>1720455.38</v>
          </cell>
          <cell r="AI56">
            <v>815971.51</v>
          </cell>
          <cell r="AJ56">
            <v>340880.52</v>
          </cell>
          <cell r="AK56">
            <v>7498087.9299999997</v>
          </cell>
          <cell r="AL56">
            <v>1028256.69</v>
          </cell>
          <cell r="AM56">
            <v>839098.17</v>
          </cell>
          <cell r="AN56">
            <v>3280236.85</v>
          </cell>
          <cell r="AO56">
            <v>1038710</v>
          </cell>
          <cell r="AP56">
            <v>2624723.58</v>
          </cell>
          <cell r="AQ56">
            <v>871554.51</v>
          </cell>
          <cell r="AR56">
            <v>4533962.9000000004</v>
          </cell>
          <cell r="AS56">
            <v>1932773.29</v>
          </cell>
          <cell r="AT56">
            <v>1208434</v>
          </cell>
          <cell r="AU56">
            <v>2032124.41</v>
          </cell>
          <cell r="AV56">
            <v>1529419.12</v>
          </cell>
          <cell r="AW56">
            <v>626077.89</v>
          </cell>
          <cell r="AX56">
            <v>1940490.33</v>
          </cell>
          <cell r="AY56">
            <v>1705027.1</v>
          </cell>
          <cell r="AZ56">
            <v>2750806.9</v>
          </cell>
          <cell r="BA56">
            <v>4977818.57</v>
          </cell>
          <cell r="BB56">
            <v>508795.96</v>
          </cell>
          <cell r="BC56">
            <v>2104623.4900000002</v>
          </cell>
          <cell r="BD56">
            <v>2418009.58</v>
          </cell>
          <cell r="BE56">
            <v>523528.44</v>
          </cell>
          <cell r="BF56">
            <v>2055611.28</v>
          </cell>
          <cell r="BG56">
            <v>2185070.25</v>
          </cell>
          <cell r="BH56">
            <v>2158633.08</v>
          </cell>
          <cell r="BI56">
            <v>266781.44</v>
          </cell>
          <cell r="BJ56">
            <v>486408.86</v>
          </cell>
          <cell r="BK56">
            <v>480264.56</v>
          </cell>
          <cell r="BL56">
            <v>1362750</v>
          </cell>
          <cell r="BM56">
            <v>1974160.39</v>
          </cell>
          <cell r="BN56">
            <v>899497.68</v>
          </cell>
          <cell r="BO56">
            <v>849553.14</v>
          </cell>
          <cell r="BP56">
            <v>980688.25</v>
          </cell>
          <cell r="BQ56">
            <v>453547.35</v>
          </cell>
          <cell r="BR56">
            <v>10162363.32</v>
          </cell>
          <cell r="BS56">
            <v>2220604.2000000002</v>
          </cell>
          <cell r="BT56">
            <v>1362525.86</v>
          </cell>
          <cell r="BU56">
            <v>3622643.72</v>
          </cell>
          <cell r="BV56">
            <v>291467.77</v>
          </cell>
          <cell r="BW56">
            <v>1481702.94</v>
          </cell>
          <cell r="BX56">
            <v>1226386.8999999999</v>
          </cell>
          <cell r="BY56">
            <v>920740.59</v>
          </cell>
          <cell r="BZ56">
            <v>650427.48</v>
          </cell>
          <cell r="CA56">
            <v>1122595.67</v>
          </cell>
          <cell r="CB56">
            <v>1225813.07</v>
          </cell>
          <cell r="CC56">
            <v>3198086.64</v>
          </cell>
          <cell r="CD56">
            <v>1250449.3</v>
          </cell>
          <cell r="CE56">
            <v>2051697.44</v>
          </cell>
          <cell r="CF56">
            <v>3986462</v>
          </cell>
          <cell r="CG56">
            <v>481628.51</v>
          </cell>
          <cell r="CH56">
            <v>460376.23</v>
          </cell>
          <cell r="CI56">
            <v>591118.43000000005</v>
          </cell>
          <cell r="CJ56">
            <v>2674312.91</v>
          </cell>
          <cell r="CK56">
            <v>437004.03</v>
          </cell>
          <cell r="CL56">
            <v>3622017.87</v>
          </cell>
        </row>
        <row r="57">
          <cell r="A57" t="str">
            <v>4301020105.229</v>
          </cell>
          <cell r="B57" t="str">
            <v>ส่วนต่างค่ารักษาที่สูงกว่าเหมาจ่ายรายหัว - กองทุน UC OP</v>
          </cell>
          <cell r="C57">
            <v>-61961320.590000004</v>
          </cell>
          <cell r="D57">
            <v>0</v>
          </cell>
          <cell r="E57">
            <v>-336124.15999999997</v>
          </cell>
          <cell r="F57">
            <v>0</v>
          </cell>
          <cell r="G57">
            <v>0</v>
          </cell>
          <cell r="H57">
            <v>0</v>
          </cell>
          <cell r="I57">
            <v>29038261.07</v>
          </cell>
          <cell r="J57">
            <v>-2712114.92</v>
          </cell>
          <cell r="K57">
            <v>-11254820.51</v>
          </cell>
          <cell r="L57">
            <v>-85777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-8620271</v>
          </cell>
          <cell r="S57">
            <v>-1580642</v>
          </cell>
          <cell r="T57">
            <v>0</v>
          </cell>
          <cell r="U57">
            <v>0</v>
          </cell>
          <cell r="V57">
            <v>0</v>
          </cell>
          <cell r="W57">
            <v>-16889285.440000001</v>
          </cell>
          <cell r="X57">
            <v>0</v>
          </cell>
          <cell r="Y57">
            <v>-11274266.5</v>
          </cell>
          <cell r="Z57">
            <v>0</v>
          </cell>
          <cell r="AA57">
            <v>0</v>
          </cell>
          <cell r="AB57">
            <v>0</v>
          </cell>
          <cell r="AC57">
            <v>-5708620.2300000004</v>
          </cell>
          <cell r="AD57">
            <v>0</v>
          </cell>
          <cell r="AE57">
            <v>2241.3000000000002</v>
          </cell>
          <cell r="AF57">
            <v>-2705736.57</v>
          </cell>
          <cell r="AG57">
            <v>8440151.4199999999</v>
          </cell>
          <cell r="AH57">
            <v>0</v>
          </cell>
          <cell r="AI57">
            <v>0</v>
          </cell>
          <cell r="AJ57">
            <v>0</v>
          </cell>
          <cell r="AK57">
            <v>-62605003.520000003</v>
          </cell>
          <cell r="AL57">
            <v>0</v>
          </cell>
          <cell r="AM57">
            <v>-2055526.87</v>
          </cell>
          <cell r="AN57">
            <v>-6202437.7800000003</v>
          </cell>
          <cell r="AO57">
            <v>-6499620.3499999996</v>
          </cell>
          <cell r="AP57">
            <v>44919.62</v>
          </cell>
          <cell r="AQ57">
            <v>0</v>
          </cell>
          <cell r="AR57">
            <v>-12125798.83</v>
          </cell>
          <cell r="AS57">
            <v>0</v>
          </cell>
          <cell r="AT57">
            <v>-12688855.109999999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-784204.1</v>
          </cell>
          <cell r="AZ57">
            <v>0</v>
          </cell>
          <cell r="BA57">
            <v>-10032016.039999999</v>
          </cell>
          <cell r="BB57">
            <v>0</v>
          </cell>
          <cell r="BC57">
            <v>6231971.29</v>
          </cell>
          <cell r="BD57">
            <v>-35</v>
          </cell>
          <cell r="BE57">
            <v>0</v>
          </cell>
          <cell r="BF57">
            <v>-1459373</v>
          </cell>
          <cell r="BG57">
            <v>-8534604.4499999993</v>
          </cell>
          <cell r="BH57">
            <v>-1351305.37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-15329119.23</v>
          </cell>
          <cell r="BP57">
            <v>0</v>
          </cell>
          <cell r="BQ57">
            <v>0</v>
          </cell>
          <cell r="BR57">
            <v>-13025161.359999999</v>
          </cell>
          <cell r="BS57">
            <v>0</v>
          </cell>
          <cell r="BT57">
            <v>-22248</v>
          </cell>
          <cell r="BU57">
            <v>-6282498.4299999997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-711789.48</v>
          </cell>
          <cell r="CG57">
            <v>-1318342.5</v>
          </cell>
          <cell r="CH57">
            <v>0</v>
          </cell>
          <cell r="CI57">
            <v>-350</v>
          </cell>
          <cell r="CJ57">
            <v>0</v>
          </cell>
          <cell r="CK57">
            <v>0</v>
          </cell>
          <cell r="CL57">
            <v>-63</v>
          </cell>
        </row>
        <row r="58">
          <cell r="A58" t="str">
            <v>4301020105.231</v>
          </cell>
          <cell r="B58" t="str">
            <v>ส่วนต่างค่ารักษาที่สูงกว่าข้อตกลงในการจ่ายตาม DRG-กองทุน UC -IP</v>
          </cell>
          <cell r="C58">
            <v>-86759490</v>
          </cell>
          <cell r="D58">
            <v>-121662.56</v>
          </cell>
          <cell r="E58">
            <v>-31852.05</v>
          </cell>
          <cell r="F58">
            <v>0</v>
          </cell>
          <cell r="G58">
            <v>-305042.40000000002</v>
          </cell>
          <cell r="H58">
            <v>0</v>
          </cell>
          <cell r="I58">
            <v>3121699.95</v>
          </cell>
          <cell r="J58">
            <v>-6465442.8600000003</v>
          </cell>
          <cell r="K58">
            <v>0</v>
          </cell>
          <cell r="L58">
            <v>595613</v>
          </cell>
          <cell r="M58">
            <v>-15184312.09</v>
          </cell>
          <cell r="N58">
            <v>0</v>
          </cell>
          <cell r="O58">
            <v>-46883007.640000001</v>
          </cell>
          <cell r="P58">
            <v>-5763065.5</v>
          </cell>
          <cell r="Q58">
            <v>0</v>
          </cell>
          <cell r="R58">
            <v>-13475825.35</v>
          </cell>
          <cell r="S58">
            <v>571262.73</v>
          </cell>
          <cell r="T58">
            <v>-3521809.56</v>
          </cell>
          <cell r="U58">
            <v>0</v>
          </cell>
          <cell r="V58">
            <v>-237205.44</v>
          </cell>
          <cell r="W58">
            <v>-71357675.909999996</v>
          </cell>
          <cell r="X58">
            <v>-1431721.99</v>
          </cell>
          <cell r="Y58">
            <v>-2214332.94</v>
          </cell>
          <cell r="Z58">
            <v>-4123938.02</v>
          </cell>
          <cell r="AA58">
            <v>-645786.89</v>
          </cell>
          <cell r="AB58">
            <v>-89134.55</v>
          </cell>
          <cell r="AC58">
            <v>-2143341.5299999998</v>
          </cell>
          <cell r="AD58">
            <v>-8300806.1799999997</v>
          </cell>
          <cell r="AE58">
            <v>-2081438.4</v>
          </cell>
          <cell r="AF58">
            <v>-1047589.71</v>
          </cell>
          <cell r="AG58">
            <v>2474122.4700000002</v>
          </cell>
          <cell r="AH58">
            <v>-3299159.09</v>
          </cell>
          <cell r="AI58">
            <v>-843300.22</v>
          </cell>
          <cell r="AJ58">
            <v>-289919.95</v>
          </cell>
          <cell r="AK58">
            <v>-317157208.35000002</v>
          </cell>
          <cell r="AL58">
            <v>-2450050.39</v>
          </cell>
          <cell r="AM58">
            <v>-426700.55</v>
          </cell>
          <cell r="AN58">
            <v>-7218163.7000000002</v>
          </cell>
          <cell r="AO58">
            <v>-3479156</v>
          </cell>
          <cell r="AP58">
            <v>-1888970.25</v>
          </cell>
          <cell r="AQ58">
            <v>-193026.1</v>
          </cell>
          <cell r="AR58">
            <v>-26626407.5</v>
          </cell>
          <cell r="AS58">
            <v>-338638.17</v>
          </cell>
          <cell r="AT58">
            <v>-6841825.0899999999</v>
          </cell>
          <cell r="AU58">
            <v>-584899.22</v>
          </cell>
          <cell r="AV58">
            <v>-2114733.92</v>
          </cell>
          <cell r="AW58">
            <v>-1292427.31</v>
          </cell>
          <cell r="AX58">
            <v>-718998.59</v>
          </cell>
          <cell r="AY58">
            <v>-1211988.22</v>
          </cell>
          <cell r="AZ58">
            <v>-643234.25</v>
          </cell>
          <cell r="BA58">
            <v>-32308681.57</v>
          </cell>
          <cell r="BB58">
            <v>-1502576.61</v>
          </cell>
          <cell r="BC58">
            <v>-79509547.730000004</v>
          </cell>
          <cell r="BD58">
            <v>-11299006.470000001</v>
          </cell>
          <cell r="BE58">
            <v>73915.7</v>
          </cell>
          <cell r="BF58">
            <v>0</v>
          </cell>
          <cell r="BG58">
            <v>-38400295.100000001</v>
          </cell>
          <cell r="BH58">
            <v>-924759.68</v>
          </cell>
          <cell r="BI58">
            <v>0</v>
          </cell>
          <cell r="BJ58">
            <v>-3046609.47</v>
          </cell>
          <cell r="BK58">
            <v>0</v>
          </cell>
          <cell r="BL58">
            <v>-97980701.75</v>
          </cell>
          <cell r="BM58">
            <v>-4794920.3899999997</v>
          </cell>
          <cell r="BN58">
            <v>-2981089.88</v>
          </cell>
          <cell r="BO58">
            <v>-5090704.21</v>
          </cell>
          <cell r="BP58">
            <v>-5410249.2300000004</v>
          </cell>
          <cell r="BQ58">
            <v>-2689538.77</v>
          </cell>
          <cell r="BR58">
            <v>-487395238.92000002</v>
          </cell>
          <cell r="BS58">
            <v>-5457066.6100000003</v>
          </cell>
          <cell r="BT58">
            <v>-5700524.5899999999</v>
          </cell>
          <cell r="BU58">
            <v>-40422098.560000002</v>
          </cell>
          <cell r="BV58">
            <v>-2796.43</v>
          </cell>
          <cell r="BW58">
            <v>-1536303.07</v>
          </cell>
          <cell r="BX58">
            <v>-18863681.559999999</v>
          </cell>
          <cell r="BY58">
            <v>-397061</v>
          </cell>
          <cell r="BZ58">
            <v>0</v>
          </cell>
          <cell r="CA58">
            <v>-3255221.15</v>
          </cell>
          <cell r="CB58">
            <v>-3386458.76</v>
          </cell>
          <cell r="CC58">
            <v>-11262679.16</v>
          </cell>
          <cell r="CD58">
            <v>-3372507.49</v>
          </cell>
          <cell r="CE58">
            <v>-9853090.7400000002</v>
          </cell>
          <cell r="CF58">
            <v>-1030467.87</v>
          </cell>
          <cell r="CG58">
            <v>-426317.42</v>
          </cell>
          <cell r="CH58">
            <v>-1116545.8899999999</v>
          </cell>
          <cell r="CI58">
            <v>-1178804.0900000001</v>
          </cell>
          <cell r="CJ58">
            <v>-24088465.210000001</v>
          </cell>
          <cell r="CK58">
            <v>-387792</v>
          </cell>
          <cell r="CL58">
            <v>-252512.21</v>
          </cell>
        </row>
        <row r="59">
          <cell r="A59" t="str">
            <v>4301020105.232</v>
          </cell>
          <cell r="B59" t="str">
            <v>ส่วนต่างค่ารักษาที่ต่ำกว่าข้อตกลงในการจ่ายตาม DRG-กองทุน UC -IP</v>
          </cell>
          <cell r="C59">
            <v>0</v>
          </cell>
          <cell r="D59">
            <v>1728469.51</v>
          </cell>
          <cell r="E59">
            <v>2381474.62</v>
          </cell>
          <cell r="F59">
            <v>4985523.63</v>
          </cell>
          <cell r="G59">
            <v>2390303.4700000002</v>
          </cell>
          <cell r="H59">
            <v>3523016.83</v>
          </cell>
          <cell r="I59">
            <v>1364338.1</v>
          </cell>
          <cell r="J59">
            <v>2345221.34</v>
          </cell>
          <cell r="K59">
            <v>803518.43</v>
          </cell>
          <cell r="L59">
            <v>303145.59000000003</v>
          </cell>
          <cell r="M59">
            <v>4001579.68</v>
          </cell>
          <cell r="N59">
            <v>0</v>
          </cell>
          <cell r="O59">
            <v>16173209.029999999</v>
          </cell>
          <cell r="P59">
            <v>3029187.73</v>
          </cell>
          <cell r="Q59">
            <v>38766.32</v>
          </cell>
          <cell r="R59">
            <v>0</v>
          </cell>
          <cell r="S59">
            <v>2092168.16</v>
          </cell>
          <cell r="T59">
            <v>3591065.54</v>
          </cell>
          <cell r="U59">
            <v>111145.75</v>
          </cell>
          <cell r="V59">
            <v>366008.32000000001</v>
          </cell>
          <cell r="W59">
            <v>31934192.75</v>
          </cell>
          <cell r="X59">
            <v>2726912.42</v>
          </cell>
          <cell r="Y59">
            <v>4693271.84</v>
          </cell>
          <cell r="Z59">
            <v>2972678.9</v>
          </cell>
          <cell r="AA59">
            <v>1393851.57</v>
          </cell>
          <cell r="AB59">
            <v>2192680.38</v>
          </cell>
          <cell r="AC59">
            <v>2810417.58</v>
          </cell>
          <cell r="AD59">
            <v>9937399.1300000008</v>
          </cell>
          <cell r="AE59">
            <v>2918459.33</v>
          </cell>
          <cell r="AF59">
            <v>1741921.71</v>
          </cell>
          <cell r="AG59">
            <v>763524.7</v>
          </cell>
          <cell r="AH59">
            <v>4950937.54</v>
          </cell>
          <cell r="AI59">
            <v>6971832.4699999997</v>
          </cell>
          <cell r="AJ59">
            <v>4582586.66</v>
          </cell>
          <cell r="AK59">
            <v>56102407.359999999</v>
          </cell>
          <cell r="AL59">
            <v>3927698.64</v>
          </cell>
          <cell r="AM59">
            <v>2588351.65</v>
          </cell>
          <cell r="AN59">
            <v>5191907.42</v>
          </cell>
          <cell r="AO59">
            <v>3206089.55</v>
          </cell>
          <cell r="AP59">
            <v>3630567.72</v>
          </cell>
          <cell r="AQ59">
            <v>280260.77</v>
          </cell>
          <cell r="AR59">
            <v>7303738.3700000001</v>
          </cell>
          <cell r="AS59">
            <v>1893772.35</v>
          </cell>
          <cell r="AT59">
            <v>382908.86</v>
          </cell>
          <cell r="AU59">
            <v>10421047.779999999</v>
          </cell>
          <cell r="AV59">
            <v>3327625.24</v>
          </cell>
          <cell r="AW59">
            <v>2232751.3199999998</v>
          </cell>
          <cell r="AX59">
            <v>2178201.91</v>
          </cell>
          <cell r="AY59">
            <v>1801546.95</v>
          </cell>
          <cell r="AZ59">
            <v>4766599.6100000003</v>
          </cell>
          <cell r="BA59">
            <v>16096699.880000001</v>
          </cell>
          <cell r="BB59">
            <v>1360334.13</v>
          </cell>
          <cell r="BC59">
            <v>22202394.260000002</v>
          </cell>
          <cell r="BD59">
            <v>12833009.6</v>
          </cell>
          <cell r="BE59">
            <v>3184521.45</v>
          </cell>
          <cell r="BF59">
            <v>3025999.53</v>
          </cell>
          <cell r="BG59">
            <v>17841970.609999999</v>
          </cell>
          <cell r="BH59">
            <v>1513118.54</v>
          </cell>
          <cell r="BI59">
            <v>0</v>
          </cell>
          <cell r="BJ59">
            <v>2591445.16</v>
          </cell>
          <cell r="BK59">
            <v>0</v>
          </cell>
          <cell r="BL59">
            <v>31059639.77</v>
          </cell>
          <cell r="BM59">
            <v>3474955.08</v>
          </cell>
          <cell r="BN59">
            <v>2104496.54</v>
          </cell>
          <cell r="BO59">
            <v>4832190.8499999996</v>
          </cell>
          <cell r="BP59">
            <v>1366254.24</v>
          </cell>
          <cell r="BQ59">
            <v>3148829.26</v>
          </cell>
          <cell r="BR59">
            <v>99398466.890000001</v>
          </cell>
          <cell r="BS59">
            <v>3249853.69</v>
          </cell>
          <cell r="BT59">
            <v>3244766.12</v>
          </cell>
          <cell r="BU59">
            <v>8407498.3399999999</v>
          </cell>
          <cell r="BV59">
            <v>1077869.48</v>
          </cell>
          <cell r="BW59">
            <v>3989434.49</v>
          </cell>
          <cell r="BX59">
            <v>6253045.6900000004</v>
          </cell>
          <cell r="BY59">
            <v>5590329.9900000002</v>
          </cell>
          <cell r="BZ59">
            <v>2681945.1</v>
          </cell>
          <cell r="CA59">
            <v>3018976.63</v>
          </cell>
          <cell r="CB59">
            <v>4787905.07</v>
          </cell>
          <cell r="CC59">
            <v>6389609.4699999997</v>
          </cell>
          <cell r="CD59">
            <v>5623213.29</v>
          </cell>
          <cell r="CE59">
            <v>6767125.46</v>
          </cell>
          <cell r="CF59">
            <v>3877566.34</v>
          </cell>
          <cell r="CG59">
            <v>1656647.6</v>
          </cell>
          <cell r="CH59">
            <v>3180728.07</v>
          </cell>
          <cell r="CI59">
            <v>2324097.38</v>
          </cell>
          <cell r="CJ59">
            <v>3835416.32</v>
          </cell>
          <cell r="CK59">
            <v>1061753.8400000001</v>
          </cell>
          <cell r="CL59">
            <v>1300337.01</v>
          </cell>
        </row>
        <row r="60">
          <cell r="A60" t="str">
            <v>4301020105.239</v>
          </cell>
          <cell r="B60" t="str">
            <v>ส่วนต่างค่ารักษาที่สูงกว่าข้อตกลงในการตามจ่าย UC OP</v>
          </cell>
          <cell r="C60">
            <v>-13315305.210000001</v>
          </cell>
          <cell r="D60">
            <v>0</v>
          </cell>
          <cell r="E60">
            <v>-286513</v>
          </cell>
          <cell r="F60">
            <v>-212371</v>
          </cell>
          <cell r="G60">
            <v>-74649</v>
          </cell>
          <cell r="H60">
            <v>-866</v>
          </cell>
          <cell r="I60">
            <v>-47864</v>
          </cell>
          <cell r="J60">
            <v>-549064.99</v>
          </cell>
          <cell r="K60">
            <v>0</v>
          </cell>
          <cell r="L60">
            <v>-503223</v>
          </cell>
          <cell r="M60">
            <v>-541581</v>
          </cell>
          <cell r="N60">
            <v>0</v>
          </cell>
          <cell r="O60">
            <v>-13010989.109999999</v>
          </cell>
          <cell r="P60">
            <v>0</v>
          </cell>
          <cell r="Q60">
            <v>0</v>
          </cell>
          <cell r="R60">
            <v>166515</v>
          </cell>
          <cell r="S60">
            <v>-304878</v>
          </cell>
          <cell r="T60">
            <v>-170349.5</v>
          </cell>
          <cell r="U60">
            <v>223000</v>
          </cell>
          <cell r="V60">
            <v>0</v>
          </cell>
          <cell r="W60">
            <v>0</v>
          </cell>
          <cell r="X60">
            <v>-2721.6</v>
          </cell>
          <cell r="Y60">
            <v>0</v>
          </cell>
          <cell r="Z60">
            <v>-340.04</v>
          </cell>
          <cell r="AA60">
            <v>0</v>
          </cell>
          <cell r="AB60">
            <v>0</v>
          </cell>
          <cell r="AC60">
            <v>-8765.41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-70705652.5</v>
          </cell>
          <cell r="AL60">
            <v>-201018</v>
          </cell>
          <cell r="AM60">
            <v>-352301</v>
          </cell>
          <cell r="AN60">
            <v>-73259.7</v>
          </cell>
          <cell r="AO60">
            <v>-788197.36</v>
          </cell>
          <cell r="AP60">
            <v>-143414</v>
          </cell>
          <cell r="AQ60">
            <v>-927</v>
          </cell>
          <cell r="AR60">
            <v>-4438789.24</v>
          </cell>
          <cell r="AS60">
            <v>-131898.31</v>
          </cell>
          <cell r="AT60">
            <v>-1203801.2</v>
          </cell>
          <cell r="AU60">
            <v>-208100</v>
          </cell>
          <cell r="AV60">
            <v>-155421</v>
          </cell>
          <cell r="AW60">
            <v>-881093.73</v>
          </cell>
          <cell r="AX60">
            <v>-197463.91</v>
          </cell>
          <cell r="AY60">
            <v>3027.1</v>
          </cell>
          <cell r="AZ60">
            <v>-139775.20000000001</v>
          </cell>
          <cell r="BA60">
            <v>-4627122</v>
          </cell>
          <cell r="BB60">
            <v>-315590.25</v>
          </cell>
          <cell r="BC60">
            <v>-15393888.82</v>
          </cell>
          <cell r="BD60">
            <v>-2727894</v>
          </cell>
          <cell r="BE60">
            <v>-46900.75</v>
          </cell>
          <cell r="BF60">
            <v>0</v>
          </cell>
          <cell r="BG60">
            <v>-4104065.82</v>
          </cell>
          <cell r="BH60">
            <v>-563.70000000000005</v>
          </cell>
          <cell r="BI60">
            <v>0</v>
          </cell>
          <cell r="BJ60">
            <v>-128787</v>
          </cell>
          <cell r="BK60">
            <v>-650</v>
          </cell>
          <cell r="BL60">
            <v>-39558590.229999997</v>
          </cell>
          <cell r="BM60">
            <v>-39585</v>
          </cell>
          <cell r="BN60">
            <v>-11142</v>
          </cell>
          <cell r="BO60">
            <v>-36404.400000000001</v>
          </cell>
          <cell r="BP60">
            <v>-6082</v>
          </cell>
          <cell r="BQ60">
            <v>0</v>
          </cell>
          <cell r="BR60">
            <v>-143492286.19999999</v>
          </cell>
          <cell r="BS60">
            <v>-73283</v>
          </cell>
          <cell r="BT60">
            <v>0</v>
          </cell>
          <cell r="BU60">
            <v>-5291876.5</v>
          </cell>
          <cell r="BV60">
            <v>-69234.350000000006</v>
          </cell>
          <cell r="BW60">
            <v>-42867.63</v>
          </cell>
          <cell r="BX60">
            <v>-2316833</v>
          </cell>
          <cell r="BY60">
            <v>-16553</v>
          </cell>
          <cell r="BZ60">
            <v>-4445</v>
          </cell>
          <cell r="CA60">
            <v>-17919.599999999999</v>
          </cell>
          <cell r="CB60">
            <v>-50986</v>
          </cell>
          <cell r="CC60">
            <v>-169063</v>
          </cell>
          <cell r="CD60">
            <v>-507077.45</v>
          </cell>
          <cell r="CE60">
            <v>-460611</v>
          </cell>
          <cell r="CF60">
            <v>0</v>
          </cell>
          <cell r="CG60">
            <v>-1310245</v>
          </cell>
          <cell r="CH60">
            <v>-2422.5</v>
          </cell>
          <cell r="CI60">
            <v>-602</v>
          </cell>
          <cell r="CJ60">
            <v>-141406</v>
          </cell>
          <cell r="CK60">
            <v>-5662.5</v>
          </cell>
          <cell r="CL60">
            <v>-15325</v>
          </cell>
        </row>
        <row r="61">
          <cell r="A61" t="str">
            <v>4301020105.240</v>
          </cell>
          <cell r="B61" t="str">
            <v>ส่วนต่างค่ารักษาที่ต่ำกว่าข้อตกลงในการตามจ่าย UC OP</v>
          </cell>
          <cell r="C61">
            <v>0</v>
          </cell>
          <cell r="D61">
            <v>0</v>
          </cell>
          <cell r="E61">
            <v>4160</v>
          </cell>
          <cell r="F61">
            <v>837279</v>
          </cell>
          <cell r="G61">
            <v>2605</v>
          </cell>
          <cell r="H61">
            <v>1400476</v>
          </cell>
          <cell r="I61">
            <v>1831266</v>
          </cell>
          <cell r="J61">
            <v>2053452</v>
          </cell>
          <cell r="K61">
            <v>0</v>
          </cell>
          <cell r="L61">
            <v>158523.69</v>
          </cell>
          <cell r="M61">
            <v>2711016.5</v>
          </cell>
          <cell r="N61">
            <v>0</v>
          </cell>
          <cell r="O61">
            <v>0</v>
          </cell>
          <cell r="P61">
            <v>2244830.98</v>
          </cell>
          <cell r="Q61">
            <v>1768257</v>
          </cell>
          <cell r="R61">
            <v>743356</v>
          </cell>
          <cell r="S61">
            <v>0</v>
          </cell>
          <cell r="T61">
            <v>249829</v>
          </cell>
          <cell r="U61">
            <v>879964</v>
          </cell>
          <cell r="V61">
            <v>247450</v>
          </cell>
          <cell r="W61">
            <v>1991.85</v>
          </cell>
          <cell r="X61">
            <v>65.7</v>
          </cell>
          <cell r="Y61">
            <v>0</v>
          </cell>
          <cell r="Z61">
            <v>0</v>
          </cell>
          <cell r="AA61">
            <v>0</v>
          </cell>
          <cell r="AB61">
            <v>500</v>
          </cell>
          <cell r="AC61">
            <v>4011.9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417154.25</v>
          </cell>
          <cell r="AL61">
            <v>3243810.5</v>
          </cell>
          <cell r="AM61">
            <v>1790754</v>
          </cell>
          <cell r="AN61">
            <v>3235902</v>
          </cell>
          <cell r="AO61">
            <v>3170003.66</v>
          </cell>
          <cell r="AP61">
            <v>2882310</v>
          </cell>
          <cell r="AQ61">
            <v>1346846</v>
          </cell>
          <cell r="AR61">
            <v>21404</v>
          </cell>
          <cell r="AS61">
            <v>3521</v>
          </cell>
          <cell r="AT61">
            <v>2279619.48</v>
          </cell>
          <cell r="AU61">
            <v>4562539.76</v>
          </cell>
          <cell r="AV61">
            <v>2015450.6</v>
          </cell>
          <cell r="AW61">
            <v>81995.03</v>
          </cell>
          <cell r="AX61">
            <v>170</v>
          </cell>
          <cell r="AY61">
            <v>0</v>
          </cell>
          <cell r="AZ61">
            <v>1170156.75</v>
          </cell>
          <cell r="BA61">
            <v>3164021</v>
          </cell>
          <cell r="BB61">
            <v>5262253</v>
          </cell>
          <cell r="BC61">
            <v>15539</v>
          </cell>
          <cell r="BD61">
            <v>2798091.75</v>
          </cell>
          <cell r="BE61">
            <v>430521.85</v>
          </cell>
          <cell r="BF61">
            <v>96474</v>
          </cell>
          <cell r="BG61">
            <v>236956</v>
          </cell>
          <cell r="BH61">
            <v>40143.5</v>
          </cell>
          <cell r="BI61">
            <v>1820773</v>
          </cell>
          <cell r="BJ61">
            <v>11982</v>
          </cell>
          <cell r="BK61">
            <v>2186667</v>
          </cell>
          <cell r="BL61">
            <v>3884357.33</v>
          </cell>
          <cell r="BM61">
            <v>6964233</v>
          </cell>
          <cell r="BN61">
            <v>3160092</v>
          </cell>
          <cell r="BO61">
            <v>43182.58</v>
          </cell>
          <cell r="BP61">
            <v>44913</v>
          </cell>
          <cell r="BQ61">
            <v>0</v>
          </cell>
          <cell r="BR61">
            <v>12055134.25</v>
          </cell>
          <cell r="BS61">
            <v>7356046.5</v>
          </cell>
          <cell r="BT61">
            <v>7312509</v>
          </cell>
          <cell r="BU61">
            <v>8364337.25</v>
          </cell>
          <cell r="BV61">
            <v>1137393</v>
          </cell>
          <cell r="BW61">
            <v>5146170.3</v>
          </cell>
          <cell r="BX61">
            <v>11261437</v>
          </cell>
          <cell r="BY61">
            <v>2730752</v>
          </cell>
          <cell r="BZ61">
            <v>1401964.5</v>
          </cell>
          <cell r="CA61">
            <v>3617913</v>
          </cell>
          <cell r="CB61">
            <v>5256086.3499999996</v>
          </cell>
          <cell r="CC61">
            <v>9449082</v>
          </cell>
          <cell r="CD61">
            <v>4191160</v>
          </cell>
          <cell r="CE61">
            <v>5633583</v>
          </cell>
          <cell r="CF61">
            <v>3144026</v>
          </cell>
          <cell r="CG61">
            <v>1312946</v>
          </cell>
          <cell r="CH61">
            <v>3749.5</v>
          </cell>
          <cell r="CI61">
            <v>1616714</v>
          </cell>
          <cell r="CJ61">
            <v>10350651.26</v>
          </cell>
          <cell r="CK61">
            <v>3891991.24</v>
          </cell>
          <cell r="CL61">
            <v>4567509.25</v>
          </cell>
        </row>
        <row r="62">
          <cell r="A62" t="str">
            <v>4301020105.241</v>
          </cell>
          <cell r="B62" t="str">
            <v xml:space="preserve">รายได้ค่ารักษาด้านการสร้างเสริมสุขภาพและป้องกันโรค (P&amp;P) </v>
          </cell>
          <cell r="C62">
            <v>348783.1</v>
          </cell>
          <cell r="D62">
            <v>0</v>
          </cell>
          <cell r="E62">
            <v>208804</v>
          </cell>
          <cell r="F62">
            <v>0</v>
          </cell>
          <cell r="G62">
            <v>0</v>
          </cell>
          <cell r="H62">
            <v>0</v>
          </cell>
          <cell r="I62">
            <v>51000</v>
          </cell>
          <cell r="J62">
            <v>144358</v>
          </cell>
          <cell r="K62">
            <v>0</v>
          </cell>
          <cell r="L62">
            <v>28000</v>
          </cell>
          <cell r="M62">
            <v>6000</v>
          </cell>
          <cell r="N62">
            <v>0</v>
          </cell>
          <cell r="O62">
            <v>164268</v>
          </cell>
          <cell r="P62">
            <v>1435398</v>
          </cell>
          <cell r="Q62">
            <v>0</v>
          </cell>
          <cell r="R62">
            <v>0</v>
          </cell>
          <cell r="S62">
            <v>0</v>
          </cell>
          <cell r="T62">
            <v>233067</v>
          </cell>
          <cell r="U62">
            <v>267837</v>
          </cell>
          <cell r="V62">
            <v>462475</v>
          </cell>
          <cell r="W62">
            <v>106603</v>
          </cell>
          <cell r="X62">
            <v>583820</v>
          </cell>
          <cell r="Y62">
            <v>0</v>
          </cell>
          <cell r="Z62">
            <v>0</v>
          </cell>
          <cell r="AA62">
            <v>106005</v>
          </cell>
          <cell r="AB62">
            <v>0</v>
          </cell>
          <cell r="AC62">
            <v>784894</v>
          </cell>
          <cell r="AD62">
            <v>12280980.9</v>
          </cell>
          <cell r="AE62">
            <v>27468</v>
          </cell>
          <cell r="AF62">
            <v>28271</v>
          </cell>
          <cell r="AG62">
            <v>668142</v>
          </cell>
          <cell r="AH62">
            <v>1090359</v>
          </cell>
          <cell r="AI62">
            <v>362205</v>
          </cell>
          <cell r="AJ62">
            <v>349704</v>
          </cell>
          <cell r="AK62">
            <v>10260</v>
          </cell>
          <cell r="AL62">
            <v>1550969</v>
          </cell>
          <cell r="AM62">
            <v>1818913.45</v>
          </cell>
          <cell r="AN62">
            <v>1886132</v>
          </cell>
          <cell r="AO62">
            <v>1005792</v>
          </cell>
          <cell r="AP62">
            <v>539550</v>
          </cell>
          <cell r="AQ62">
            <v>783530</v>
          </cell>
          <cell r="AR62">
            <v>29895</v>
          </cell>
          <cell r="AS62">
            <v>573924</v>
          </cell>
          <cell r="AT62">
            <v>1117473</v>
          </cell>
          <cell r="AU62">
            <v>2336812</v>
          </cell>
          <cell r="AV62">
            <v>1166061</v>
          </cell>
          <cell r="AW62">
            <v>671426</v>
          </cell>
          <cell r="AX62">
            <v>638787</v>
          </cell>
          <cell r="AY62">
            <v>10793</v>
          </cell>
          <cell r="AZ62">
            <v>3813319</v>
          </cell>
          <cell r="BA62">
            <v>4859571</v>
          </cell>
          <cell r="BB62">
            <v>1180570</v>
          </cell>
          <cell r="BC62">
            <v>0</v>
          </cell>
          <cell r="BD62">
            <v>1306570</v>
          </cell>
          <cell r="BE62">
            <v>0</v>
          </cell>
          <cell r="BF62">
            <v>0</v>
          </cell>
          <cell r="BG62">
            <v>6008141</v>
          </cell>
          <cell r="BH62">
            <v>0</v>
          </cell>
          <cell r="BI62">
            <v>1465279</v>
          </cell>
          <cell r="BJ62">
            <v>95708</v>
          </cell>
          <cell r="BK62">
            <v>98676</v>
          </cell>
          <cell r="BL62">
            <v>323981</v>
          </cell>
          <cell r="BM62">
            <v>0</v>
          </cell>
          <cell r="BN62">
            <v>471641</v>
          </cell>
          <cell r="BO62">
            <v>517900</v>
          </cell>
          <cell r="BP62">
            <v>1813379</v>
          </cell>
          <cell r="BQ62">
            <v>0</v>
          </cell>
          <cell r="BR62">
            <v>2363205</v>
          </cell>
          <cell r="BS62">
            <v>2993943</v>
          </cell>
          <cell r="BT62">
            <v>0</v>
          </cell>
          <cell r="BU62">
            <v>2119340</v>
          </cell>
          <cell r="BV62">
            <v>46370</v>
          </cell>
          <cell r="BW62">
            <v>1068124</v>
          </cell>
          <cell r="BX62">
            <v>501742</v>
          </cell>
          <cell r="BY62">
            <v>288492</v>
          </cell>
          <cell r="BZ62">
            <v>510178.5</v>
          </cell>
          <cell r="CA62">
            <v>1152747</v>
          </cell>
          <cell r="CB62">
            <v>919299</v>
          </cell>
          <cell r="CC62">
            <v>2475274</v>
          </cell>
          <cell r="CD62">
            <v>1316775</v>
          </cell>
          <cell r="CE62">
            <v>3867996</v>
          </cell>
          <cell r="CF62">
            <v>468556</v>
          </cell>
          <cell r="CG62">
            <v>439553</v>
          </cell>
          <cell r="CH62">
            <v>776970</v>
          </cell>
          <cell r="CI62">
            <v>659465</v>
          </cell>
          <cell r="CJ62">
            <v>1728169</v>
          </cell>
          <cell r="CK62">
            <v>237444</v>
          </cell>
          <cell r="CL62">
            <v>562596</v>
          </cell>
        </row>
        <row r="63">
          <cell r="A63" t="str">
            <v>4301020105.242</v>
          </cell>
          <cell r="B63" t="str">
            <v>รายได้กองทุน UC-บริการพื้นที่เฉพาะ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3038490.03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6767470.6299999999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2882649.6</v>
          </cell>
          <cell r="U63">
            <v>0</v>
          </cell>
          <cell r="V63">
            <v>2391806.91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10176112.9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1022945.78</v>
          </cell>
          <cell r="AG63">
            <v>1768750.42</v>
          </cell>
          <cell r="AH63">
            <v>6094000.04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2329425.61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7690258.4299999997</v>
          </cell>
          <cell r="BB63">
            <v>0</v>
          </cell>
          <cell r="BC63">
            <v>0</v>
          </cell>
          <cell r="BD63">
            <v>20000</v>
          </cell>
          <cell r="BE63">
            <v>0</v>
          </cell>
          <cell r="BF63">
            <v>2831686.06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5525698.2999999998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6149009.6699999999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4311000.67</v>
          </cell>
          <cell r="CE63">
            <v>0</v>
          </cell>
          <cell r="CF63">
            <v>0</v>
          </cell>
          <cell r="CG63">
            <v>0</v>
          </cell>
          <cell r="CH63">
            <v>4002823.44</v>
          </cell>
          <cell r="CI63">
            <v>0</v>
          </cell>
          <cell r="CJ63">
            <v>0</v>
          </cell>
          <cell r="CK63">
            <v>0</v>
          </cell>
          <cell r="CL63">
            <v>50000</v>
          </cell>
        </row>
        <row r="64">
          <cell r="A64" t="str">
            <v>4301020105.243</v>
          </cell>
          <cell r="B64" t="str">
            <v>รายได้กองทุน UC (CF)</v>
          </cell>
          <cell r="C64">
            <v>2211462.75</v>
          </cell>
          <cell r="D64">
            <v>635322.30000000005</v>
          </cell>
          <cell r="E64">
            <v>712804.09</v>
          </cell>
          <cell r="F64">
            <v>425984.74</v>
          </cell>
          <cell r="G64">
            <v>0</v>
          </cell>
          <cell r="H64">
            <v>34124.85</v>
          </cell>
          <cell r="I64">
            <v>5534128.29</v>
          </cell>
          <cell r="J64">
            <v>2719954.83</v>
          </cell>
          <cell r="K64">
            <v>150000</v>
          </cell>
          <cell r="L64">
            <v>704432.74</v>
          </cell>
          <cell r="M64">
            <v>3400997.41</v>
          </cell>
          <cell r="N64">
            <v>150000</v>
          </cell>
          <cell r="O64">
            <v>3884208</v>
          </cell>
          <cell r="P64">
            <v>1007640</v>
          </cell>
          <cell r="Q64">
            <v>1685225</v>
          </cell>
          <cell r="R64">
            <v>0</v>
          </cell>
          <cell r="S64">
            <v>997174</v>
          </cell>
          <cell r="T64">
            <v>0</v>
          </cell>
          <cell r="U64">
            <v>0</v>
          </cell>
          <cell r="V64">
            <v>2323738</v>
          </cell>
          <cell r="W64">
            <v>3000000</v>
          </cell>
          <cell r="X64">
            <v>500000</v>
          </cell>
          <cell r="Y64">
            <v>0</v>
          </cell>
          <cell r="Z64">
            <v>0</v>
          </cell>
          <cell r="AA64">
            <v>0</v>
          </cell>
          <cell r="AB64">
            <v>5000000</v>
          </cell>
          <cell r="AC64">
            <v>3500000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14249338.92</v>
          </cell>
          <cell r="AL64">
            <v>0</v>
          </cell>
          <cell r="AM64">
            <v>0</v>
          </cell>
          <cell r="AN64">
            <v>2685936</v>
          </cell>
          <cell r="AO64">
            <v>12525733.41</v>
          </cell>
          <cell r="AP64">
            <v>0</v>
          </cell>
          <cell r="AQ64">
            <v>23437.18</v>
          </cell>
          <cell r="AR64">
            <v>11945542</v>
          </cell>
          <cell r="AS64">
            <v>0</v>
          </cell>
          <cell r="AT64">
            <v>4476470</v>
          </cell>
          <cell r="AU64">
            <v>2675136</v>
          </cell>
          <cell r="AV64">
            <v>0</v>
          </cell>
          <cell r="AW64">
            <v>0</v>
          </cell>
          <cell r="AX64">
            <v>6696730</v>
          </cell>
          <cell r="AY64">
            <v>0</v>
          </cell>
          <cell r="AZ64">
            <v>0</v>
          </cell>
          <cell r="BA64">
            <v>11109559</v>
          </cell>
          <cell r="BB64">
            <v>0</v>
          </cell>
          <cell r="BC64">
            <v>2450220</v>
          </cell>
          <cell r="BD64">
            <v>3124799</v>
          </cell>
          <cell r="BE64">
            <v>3039145</v>
          </cell>
          <cell r="BF64">
            <v>521755</v>
          </cell>
          <cell r="BG64">
            <v>24253739</v>
          </cell>
          <cell r="BH64">
            <v>736771</v>
          </cell>
          <cell r="BI64">
            <v>6407082</v>
          </cell>
          <cell r="BJ64">
            <v>775936</v>
          </cell>
          <cell r="BK64">
            <v>686122</v>
          </cell>
          <cell r="BL64">
            <v>2364605.88</v>
          </cell>
          <cell r="BM64">
            <v>1883441.91</v>
          </cell>
          <cell r="BN64">
            <v>4343078.46</v>
          </cell>
          <cell r="BO64">
            <v>3414468.35</v>
          </cell>
          <cell r="BP64">
            <v>885770.07</v>
          </cell>
          <cell r="BQ64">
            <v>329797.33</v>
          </cell>
          <cell r="BR64">
            <v>10594804</v>
          </cell>
          <cell r="BS64">
            <v>407218</v>
          </cell>
          <cell r="BT64">
            <v>1472287</v>
          </cell>
          <cell r="BU64">
            <v>7325130</v>
          </cell>
          <cell r="BV64">
            <v>5317066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1599820</v>
          </cell>
          <cell r="CD64">
            <v>0</v>
          </cell>
          <cell r="CE64">
            <v>12394414</v>
          </cell>
          <cell r="CF64">
            <v>2856388</v>
          </cell>
          <cell r="CG64">
            <v>4288013</v>
          </cell>
          <cell r="CH64">
            <v>854833</v>
          </cell>
          <cell r="CI64">
            <v>371578</v>
          </cell>
          <cell r="CJ64">
            <v>1753243</v>
          </cell>
          <cell r="CK64">
            <v>0</v>
          </cell>
          <cell r="CL64">
            <v>0</v>
          </cell>
        </row>
        <row r="65">
          <cell r="A65" t="str">
            <v>4301020105.244</v>
          </cell>
          <cell r="B65" t="str">
            <v>รายได้ค่ารักษา UC OP - AE</v>
          </cell>
          <cell r="C65">
            <v>859116</v>
          </cell>
          <cell r="D65">
            <v>59568</v>
          </cell>
          <cell r="E65">
            <v>195362.95</v>
          </cell>
          <cell r="F65">
            <v>436108</v>
          </cell>
          <cell r="G65">
            <v>59156</v>
          </cell>
          <cell r="H65">
            <v>283247</v>
          </cell>
          <cell r="I65">
            <v>714852.87</v>
          </cell>
          <cell r="J65">
            <v>575130.94999999995</v>
          </cell>
          <cell r="K65">
            <v>712346.08</v>
          </cell>
          <cell r="L65">
            <v>623310.07999999996</v>
          </cell>
          <cell r="M65">
            <v>1009968.46</v>
          </cell>
          <cell r="N65">
            <v>0</v>
          </cell>
          <cell r="O65">
            <v>793817.25</v>
          </cell>
          <cell r="P65">
            <v>484847.8</v>
          </cell>
          <cell r="Q65">
            <v>430758.39</v>
          </cell>
          <cell r="R65">
            <v>302277</v>
          </cell>
          <cell r="S65">
            <v>539506</v>
          </cell>
          <cell r="T65">
            <v>277178</v>
          </cell>
          <cell r="U65">
            <v>187986.5</v>
          </cell>
          <cell r="V65">
            <v>153480.5</v>
          </cell>
          <cell r="W65">
            <v>837808.58</v>
          </cell>
          <cell r="X65">
            <v>77859.3</v>
          </cell>
          <cell r="Y65">
            <v>853214.85</v>
          </cell>
          <cell r="Z65">
            <v>71042.5</v>
          </cell>
          <cell r="AA65">
            <v>127392.46</v>
          </cell>
          <cell r="AB65">
            <v>69512</v>
          </cell>
          <cell r="AC65">
            <v>93943.75</v>
          </cell>
          <cell r="AD65">
            <v>438367</v>
          </cell>
          <cell r="AE65">
            <v>151375</v>
          </cell>
          <cell r="AF65">
            <v>106218.6</v>
          </cell>
          <cell r="AG65">
            <v>708095</v>
          </cell>
          <cell r="AH65">
            <v>243685.39</v>
          </cell>
          <cell r="AI65">
            <v>180076.75</v>
          </cell>
          <cell r="AJ65">
            <v>130650.2</v>
          </cell>
          <cell r="AK65">
            <v>978268.2</v>
          </cell>
          <cell r="AL65">
            <v>187432</v>
          </cell>
          <cell r="AM65">
            <v>112690.5</v>
          </cell>
          <cell r="AN65">
            <v>355872</v>
          </cell>
          <cell r="AO65">
            <v>543361.1</v>
          </cell>
          <cell r="AP65">
            <v>374845</v>
          </cell>
          <cell r="AQ65">
            <v>142851.62</v>
          </cell>
          <cell r="AR65">
            <v>153552</v>
          </cell>
          <cell r="AS65">
            <v>825035</v>
          </cell>
          <cell r="AT65">
            <v>1754439.17</v>
          </cell>
          <cell r="AU65">
            <v>373549</v>
          </cell>
          <cell r="AV65">
            <v>349370</v>
          </cell>
          <cell r="AW65">
            <v>103891.77</v>
          </cell>
          <cell r="AX65">
            <v>358928.35</v>
          </cell>
          <cell r="AY65">
            <v>383320</v>
          </cell>
          <cell r="AZ65">
            <v>47800</v>
          </cell>
          <cell r="BA65">
            <v>1017999</v>
          </cell>
          <cell r="BB65">
            <v>219178.3</v>
          </cell>
          <cell r="BC65">
            <v>2887499.61</v>
          </cell>
          <cell r="BD65">
            <v>285481.90000000002</v>
          </cell>
          <cell r="BE65">
            <v>199579.8</v>
          </cell>
          <cell r="BF65">
            <v>88875</v>
          </cell>
          <cell r="BG65">
            <v>620478.4</v>
          </cell>
          <cell r="BH65">
            <v>38572</v>
          </cell>
          <cell r="BI65">
            <v>60116</v>
          </cell>
          <cell r="BJ65">
            <v>91336.45</v>
          </cell>
          <cell r="BK65">
            <v>129318</v>
          </cell>
          <cell r="BL65">
            <v>1235826.72</v>
          </cell>
          <cell r="BM65">
            <v>466356.2</v>
          </cell>
          <cell r="BN65">
            <v>218931.3</v>
          </cell>
          <cell r="BO65">
            <v>1288138.97</v>
          </cell>
          <cell r="BP65">
            <v>743925.84</v>
          </cell>
          <cell r="BQ65">
            <v>269768.40000000002</v>
          </cell>
          <cell r="BR65">
            <v>13730265</v>
          </cell>
          <cell r="BS65">
            <v>189421.65</v>
          </cell>
          <cell r="BT65">
            <v>335524.7</v>
          </cell>
          <cell r="BU65">
            <v>381304.64</v>
          </cell>
          <cell r="BV65">
            <v>6749</v>
          </cell>
          <cell r="BW65">
            <v>195409.3</v>
          </cell>
          <cell r="BX65">
            <v>354882</v>
          </cell>
          <cell r="BY65">
            <v>104775</v>
          </cell>
          <cell r="BZ65">
            <v>108360.25</v>
          </cell>
          <cell r="CA65">
            <v>93600.7</v>
          </cell>
          <cell r="CB65">
            <v>266944.2</v>
          </cell>
          <cell r="CC65">
            <v>560397.68000000005</v>
          </cell>
          <cell r="CD65">
            <v>276089.2</v>
          </cell>
          <cell r="CE65">
            <v>249127.1</v>
          </cell>
          <cell r="CF65">
            <v>153081.9</v>
          </cell>
          <cell r="CG65">
            <v>41395.699999999997</v>
          </cell>
          <cell r="CH65">
            <v>113885.95</v>
          </cell>
          <cell r="CI65">
            <v>102722</v>
          </cell>
          <cell r="CJ65">
            <v>916404.25</v>
          </cell>
          <cell r="CK65">
            <v>35536</v>
          </cell>
          <cell r="CL65">
            <v>131024</v>
          </cell>
        </row>
        <row r="66">
          <cell r="A66" t="str">
            <v>4301020105.245</v>
          </cell>
          <cell r="B66" t="str">
            <v>รายได้ค่ารักษา UC IP - AE</v>
          </cell>
          <cell r="C66">
            <v>18334892</v>
          </cell>
          <cell r="D66">
            <v>283960</v>
          </cell>
          <cell r="E66">
            <v>580260.52</v>
          </cell>
          <cell r="F66">
            <v>490934</v>
          </cell>
          <cell r="G66">
            <v>309970</v>
          </cell>
          <cell r="H66">
            <v>213435</v>
          </cell>
          <cell r="I66">
            <v>121748.3</v>
          </cell>
          <cell r="J66">
            <v>2993841.5</v>
          </cell>
          <cell r="K66">
            <v>407758</v>
          </cell>
          <cell r="L66">
            <v>783688.7</v>
          </cell>
          <cell r="M66">
            <v>356054.8</v>
          </cell>
          <cell r="N66">
            <v>0</v>
          </cell>
          <cell r="O66">
            <v>579969.25</v>
          </cell>
          <cell r="P66">
            <v>548913.9</v>
          </cell>
          <cell r="Q66">
            <v>269915.90000000002</v>
          </cell>
          <cell r="R66">
            <v>1463355.8</v>
          </cell>
          <cell r="S66">
            <v>241270</v>
          </cell>
          <cell r="T66">
            <v>662758.32999999996</v>
          </cell>
          <cell r="U66">
            <v>354763.92</v>
          </cell>
          <cell r="V66">
            <v>162749</v>
          </cell>
          <cell r="W66">
            <v>5026110.38</v>
          </cell>
          <cell r="X66">
            <v>130954</v>
          </cell>
          <cell r="Y66">
            <v>892271.64</v>
          </cell>
          <cell r="Z66">
            <v>407654.98</v>
          </cell>
          <cell r="AA66">
            <v>60568</v>
          </cell>
          <cell r="AB66">
            <v>170109</v>
          </cell>
          <cell r="AC66">
            <v>131034.16</v>
          </cell>
          <cell r="AD66">
            <v>321014.2</v>
          </cell>
          <cell r="AE66">
            <v>197270</v>
          </cell>
          <cell r="AF66">
            <v>164534</v>
          </cell>
          <cell r="AG66">
            <v>292763</v>
          </cell>
          <cell r="AH66">
            <v>106223</v>
          </cell>
          <cell r="AI66">
            <v>234092.79999999999</v>
          </cell>
          <cell r="AJ66">
            <v>250909</v>
          </cell>
          <cell r="AK66">
            <v>3427752.97</v>
          </cell>
          <cell r="AL66">
            <v>691956</v>
          </cell>
          <cell r="AM66">
            <v>1133092.25</v>
          </cell>
          <cell r="AN66">
            <v>763914.42</v>
          </cell>
          <cell r="AO66">
            <v>1307747.2</v>
          </cell>
          <cell r="AP66">
            <v>269980</v>
          </cell>
          <cell r="AQ66">
            <v>293270.21999999997</v>
          </cell>
          <cell r="AR66">
            <v>7117818.2999999998</v>
          </cell>
          <cell r="AS66">
            <v>1836112</v>
          </cell>
          <cell r="AT66">
            <v>3509650.85</v>
          </cell>
          <cell r="AU66">
            <v>598949.76</v>
          </cell>
          <cell r="AV66">
            <v>781932.14</v>
          </cell>
          <cell r="AW66">
            <v>68892</v>
          </cell>
          <cell r="AX66">
            <v>2446477.41</v>
          </cell>
          <cell r="AY66">
            <v>553781</v>
          </cell>
          <cell r="AZ66">
            <v>371270</v>
          </cell>
          <cell r="BA66">
            <v>380638</v>
          </cell>
          <cell r="BB66">
            <v>562333.1</v>
          </cell>
          <cell r="BC66">
            <v>19296685.969999999</v>
          </cell>
          <cell r="BD66">
            <v>623399.22</v>
          </cell>
          <cell r="BE66">
            <v>95175</v>
          </cell>
          <cell r="BF66">
            <v>352318</v>
          </cell>
          <cell r="BG66">
            <v>220911.9</v>
          </cell>
          <cell r="BH66">
            <v>80899.5</v>
          </cell>
          <cell r="BI66">
            <v>0</v>
          </cell>
          <cell r="BJ66">
            <v>104643</v>
          </cell>
          <cell r="BK66">
            <v>0</v>
          </cell>
          <cell r="BL66">
            <v>6610554.4900000002</v>
          </cell>
          <cell r="BM66">
            <v>480203.5</v>
          </cell>
          <cell r="BN66">
            <v>188296.54</v>
          </cell>
          <cell r="BO66">
            <v>1690451.18</v>
          </cell>
          <cell r="BP66">
            <v>850622.51</v>
          </cell>
          <cell r="BQ66">
            <v>474085.76</v>
          </cell>
          <cell r="BR66">
            <v>45230019</v>
          </cell>
          <cell r="BS66">
            <v>245802.35</v>
          </cell>
          <cell r="BT66">
            <v>301000</v>
          </cell>
          <cell r="BU66">
            <v>868686.63</v>
          </cell>
          <cell r="BV66">
            <v>5876</v>
          </cell>
          <cell r="BW66">
            <v>283320</v>
          </cell>
          <cell r="BX66">
            <v>529280</v>
          </cell>
          <cell r="BY66">
            <v>178729.54</v>
          </cell>
          <cell r="BZ66">
            <v>152520</v>
          </cell>
          <cell r="CA66">
            <v>198800</v>
          </cell>
          <cell r="CB66">
            <v>433159.46</v>
          </cell>
          <cell r="CC66">
            <v>435691</v>
          </cell>
          <cell r="CD66">
            <v>549333.1</v>
          </cell>
          <cell r="CE66">
            <v>439289</v>
          </cell>
          <cell r="CF66">
            <v>573018.56000000006</v>
          </cell>
          <cell r="CG66">
            <v>259416</v>
          </cell>
          <cell r="CH66">
            <v>308097.71999999997</v>
          </cell>
          <cell r="CI66">
            <v>148353</v>
          </cell>
          <cell r="CJ66">
            <v>1095318</v>
          </cell>
          <cell r="CK66">
            <v>82486.240000000005</v>
          </cell>
          <cell r="CL66">
            <v>37352</v>
          </cell>
        </row>
        <row r="67">
          <cell r="A67" t="str">
            <v>4301020105.246</v>
          </cell>
          <cell r="B67" t="str">
            <v>รายได้ค่ารักษา UC OP - HC</v>
          </cell>
          <cell r="C67">
            <v>1009608.3</v>
          </cell>
          <cell r="D67">
            <v>103380</v>
          </cell>
          <cell r="E67">
            <v>63274</v>
          </cell>
          <cell r="F67">
            <v>0</v>
          </cell>
          <cell r="G67">
            <v>72054</v>
          </cell>
          <cell r="H67">
            <v>600620</v>
          </cell>
          <cell r="I67">
            <v>0</v>
          </cell>
          <cell r="J67">
            <v>30680</v>
          </cell>
          <cell r="K67">
            <v>597424.30000000005</v>
          </cell>
          <cell r="L67">
            <v>4095</v>
          </cell>
          <cell r="M67">
            <v>585762</v>
          </cell>
          <cell r="N67">
            <v>0</v>
          </cell>
          <cell r="O67">
            <v>587595</v>
          </cell>
          <cell r="P67">
            <v>157050</v>
          </cell>
          <cell r="Q67">
            <v>225194</v>
          </cell>
          <cell r="R67">
            <v>797130</v>
          </cell>
          <cell r="S67">
            <v>179910</v>
          </cell>
          <cell r="T67">
            <v>96895</v>
          </cell>
          <cell r="U67">
            <v>81405</v>
          </cell>
          <cell r="V67">
            <v>0</v>
          </cell>
          <cell r="W67">
            <v>1233729.6000000001</v>
          </cell>
          <cell r="X67">
            <v>196970</v>
          </cell>
          <cell r="Y67">
            <v>268795</v>
          </cell>
          <cell r="Z67">
            <v>116536</v>
          </cell>
          <cell r="AA67">
            <v>114710</v>
          </cell>
          <cell r="AB67">
            <v>176310</v>
          </cell>
          <cell r="AC67">
            <v>343439</v>
          </cell>
          <cell r="AD67">
            <v>673055.18</v>
          </cell>
          <cell r="AE67">
            <v>35992</v>
          </cell>
          <cell r="AF67">
            <v>168030.4</v>
          </cell>
          <cell r="AG67">
            <v>12600</v>
          </cell>
          <cell r="AH67">
            <v>300006</v>
          </cell>
          <cell r="AI67">
            <v>183827</v>
          </cell>
          <cell r="AJ67">
            <v>72315</v>
          </cell>
          <cell r="AK67">
            <v>22822982.5</v>
          </cell>
          <cell r="AL67">
            <v>110560</v>
          </cell>
          <cell r="AM67">
            <v>53100</v>
          </cell>
          <cell r="AN67">
            <v>231791</v>
          </cell>
          <cell r="AO67">
            <v>508583.2</v>
          </cell>
          <cell r="AP67">
            <v>610325</v>
          </cell>
          <cell r="AQ67">
            <v>23140</v>
          </cell>
          <cell r="AR67">
            <v>1066017</v>
          </cell>
          <cell r="AS67">
            <v>282003</v>
          </cell>
          <cell r="AT67">
            <v>271539</v>
          </cell>
          <cell r="AU67">
            <v>145490</v>
          </cell>
          <cell r="AV67">
            <v>114385.73</v>
          </cell>
          <cell r="AW67">
            <v>109300</v>
          </cell>
          <cell r="AX67">
            <v>135956</v>
          </cell>
          <cell r="AY67">
            <v>531575.6</v>
          </cell>
          <cell r="AZ67">
            <v>127890</v>
          </cell>
          <cell r="BA67">
            <v>8413640</v>
          </cell>
          <cell r="BB67">
            <v>191090</v>
          </cell>
          <cell r="BC67">
            <v>1148694.8</v>
          </cell>
          <cell r="BD67">
            <v>664195</v>
          </cell>
          <cell r="BE67">
            <v>497720</v>
          </cell>
          <cell r="BF67">
            <v>7500</v>
          </cell>
          <cell r="BG67">
            <v>645527</v>
          </cell>
          <cell r="BH67">
            <v>51151</v>
          </cell>
          <cell r="BI67">
            <v>13700</v>
          </cell>
          <cell r="BJ67">
            <v>139310</v>
          </cell>
          <cell r="BK67">
            <v>216200</v>
          </cell>
          <cell r="BL67">
            <v>406639.6</v>
          </cell>
          <cell r="BM67">
            <v>343587.54</v>
          </cell>
          <cell r="BN67">
            <v>115110</v>
          </cell>
          <cell r="BO67">
            <v>440871.7</v>
          </cell>
          <cell r="BP67">
            <v>194970</v>
          </cell>
          <cell r="BQ67">
            <v>193577</v>
          </cell>
          <cell r="BR67">
            <v>8294395</v>
          </cell>
          <cell r="BS67">
            <v>463497</v>
          </cell>
          <cell r="BT67">
            <v>230011.1</v>
          </cell>
          <cell r="BU67">
            <v>1212705</v>
          </cell>
          <cell r="BV67">
            <v>0</v>
          </cell>
          <cell r="BW67">
            <v>182835</v>
          </cell>
          <cell r="BX67">
            <v>818407</v>
          </cell>
          <cell r="BY67">
            <v>232280</v>
          </cell>
          <cell r="BZ67">
            <v>82970</v>
          </cell>
          <cell r="CA67">
            <v>164970</v>
          </cell>
          <cell r="CB67">
            <v>38691</v>
          </cell>
          <cell r="CC67">
            <v>863067</v>
          </cell>
          <cell r="CD67">
            <v>325960</v>
          </cell>
          <cell r="CE67">
            <v>549880</v>
          </cell>
          <cell r="CF67">
            <v>173537</v>
          </cell>
          <cell r="CG67">
            <v>35389.5</v>
          </cell>
          <cell r="CH67">
            <v>123272</v>
          </cell>
          <cell r="CI67">
            <v>74830</v>
          </cell>
          <cell r="CJ67">
            <v>840252</v>
          </cell>
          <cell r="CK67">
            <v>34416</v>
          </cell>
          <cell r="CL67">
            <v>121910</v>
          </cell>
        </row>
        <row r="68">
          <cell r="A68" t="str">
            <v>4301020105.247</v>
          </cell>
          <cell r="B68" t="str">
            <v>รายได้ค่ารักษา UC IP - HC</v>
          </cell>
          <cell r="C68">
            <v>5106818.4000000004</v>
          </cell>
          <cell r="D68">
            <v>0</v>
          </cell>
          <cell r="E68">
            <v>1395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179940</v>
          </cell>
          <cell r="K68">
            <v>0</v>
          </cell>
          <cell r="L68">
            <v>47.7</v>
          </cell>
          <cell r="M68">
            <v>19305</v>
          </cell>
          <cell r="N68">
            <v>0</v>
          </cell>
          <cell r="O68">
            <v>8697351</v>
          </cell>
          <cell r="P68">
            <v>0</v>
          </cell>
          <cell r="Q68">
            <v>35472</v>
          </cell>
          <cell r="R68">
            <v>20400</v>
          </cell>
          <cell r="S68">
            <v>2412</v>
          </cell>
          <cell r="T68">
            <v>0</v>
          </cell>
          <cell r="U68">
            <v>0</v>
          </cell>
          <cell r="V68">
            <v>0</v>
          </cell>
          <cell r="W68">
            <v>6147887.8399999999</v>
          </cell>
          <cell r="X68">
            <v>9750</v>
          </cell>
          <cell r="Y68">
            <v>0</v>
          </cell>
          <cell r="Z68">
            <v>0</v>
          </cell>
          <cell r="AA68">
            <v>3950</v>
          </cell>
          <cell r="AB68">
            <v>500</v>
          </cell>
          <cell r="AC68">
            <v>27635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10386</v>
          </cell>
          <cell r="AI68">
            <v>0</v>
          </cell>
          <cell r="AJ68">
            <v>0</v>
          </cell>
          <cell r="AK68">
            <v>31047138.440000001</v>
          </cell>
          <cell r="AL68">
            <v>0</v>
          </cell>
          <cell r="AM68">
            <v>0</v>
          </cell>
          <cell r="AN68">
            <v>2479490</v>
          </cell>
          <cell r="AO68">
            <v>4275</v>
          </cell>
          <cell r="AP68">
            <v>0</v>
          </cell>
          <cell r="AQ68">
            <v>0</v>
          </cell>
          <cell r="AR68">
            <v>8065845</v>
          </cell>
          <cell r="AS68">
            <v>0</v>
          </cell>
          <cell r="AT68">
            <v>4916.8999999999996</v>
          </cell>
          <cell r="AU68">
            <v>0</v>
          </cell>
          <cell r="AV68">
            <v>0</v>
          </cell>
          <cell r="AW68">
            <v>0</v>
          </cell>
          <cell r="AX68">
            <v>1800</v>
          </cell>
          <cell r="AY68">
            <v>0</v>
          </cell>
          <cell r="AZ68">
            <v>0</v>
          </cell>
          <cell r="BA68">
            <v>1434811.4</v>
          </cell>
          <cell r="BB68">
            <v>612080</v>
          </cell>
          <cell r="BC68">
            <v>30530167.5</v>
          </cell>
          <cell r="BD68">
            <v>399580</v>
          </cell>
          <cell r="BE68">
            <v>1185</v>
          </cell>
          <cell r="BF68">
            <v>0</v>
          </cell>
          <cell r="BG68">
            <v>14543098.5</v>
          </cell>
          <cell r="BH68">
            <v>675</v>
          </cell>
          <cell r="BI68">
            <v>0</v>
          </cell>
          <cell r="BJ68">
            <v>33585</v>
          </cell>
          <cell r="BK68">
            <v>0</v>
          </cell>
          <cell r="BL68">
            <v>14831860.199999999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25080</v>
          </cell>
          <cell r="BR68">
            <v>131686012</v>
          </cell>
          <cell r="BS68">
            <v>98000</v>
          </cell>
          <cell r="BT68">
            <v>98000</v>
          </cell>
          <cell r="BU68">
            <v>758215</v>
          </cell>
          <cell r="BV68">
            <v>0</v>
          </cell>
          <cell r="BW68">
            <v>0</v>
          </cell>
          <cell r="BX68">
            <v>196000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118680.6</v>
          </cell>
          <cell r="CD68">
            <v>167360</v>
          </cell>
          <cell r="CE68">
            <v>184130</v>
          </cell>
          <cell r="CF68">
            <v>6596</v>
          </cell>
          <cell r="CG68">
            <v>0</v>
          </cell>
          <cell r="CH68">
            <v>0</v>
          </cell>
          <cell r="CI68">
            <v>0</v>
          </cell>
          <cell r="CJ68">
            <v>401530</v>
          </cell>
          <cell r="CK68">
            <v>0</v>
          </cell>
          <cell r="CL68">
            <v>0</v>
          </cell>
        </row>
        <row r="69">
          <cell r="A69" t="str">
            <v>4301020105.248</v>
          </cell>
          <cell r="B69" t="str">
            <v>รายได้ค่ารักษา UC OP - DMI</v>
          </cell>
          <cell r="C69">
            <v>6336513</v>
          </cell>
          <cell r="D69">
            <v>117944</v>
          </cell>
          <cell r="E69">
            <v>34000</v>
          </cell>
          <cell r="F69">
            <v>0</v>
          </cell>
          <cell r="G69">
            <v>0</v>
          </cell>
          <cell r="H69">
            <v>1507000</v>
          </cell>
          <cell r="I69">
            <v>0</v>
          </cell>
          <cell r="J69">
            <v>0</v>
          </cell>
          <cell r="K69">
            <v>30000</v>
          </cell>
          <cell r="L69">
            <v>0</v>
          </cell>
          <cell r="M69">
            <v>5000</v>
          </cell>
          <cell r="N69">
            <v>0</v>
          </cell>
          <cell r="O69">
            <v>8347147</v>
          </cell>
          <cell r="P69">
            <v>0</v>
          </cell>
          <cell r="Q69">
            <v>10000</v>
          </cell>
          <cell r="R69">
            <v>3838657.7</v>
          </cell>
          <cell r="S69">
            <v>58439</v>
          </cell>
          <cell r="T69">
            <v>0</v>
          </cell>
          <cell r="U69">
            <v>20000</v>
          </cell>
          <cell r="V69">
            <v>0</v>
          </cell>
          <cell r="W69">
            <v>356000</v>
          </cell>
          <cell r="X69">
            <v>8546</v>
          </cell>
          <cell r="Y69">
            <v>72000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62580</v>
          </cell>
          <cell r="AE69">
            <v>0</v>
          </cell>
          <cell r="AF69">
            <v>0</v>
          </cell>
          <cell r="AG69">
            <v>0</v>
          </cell>
          <cell r="AH69">
            <v>10000</v>
          </cell>
          <cell r="AI69">
            <v>20000</v>
          </cell>
          <cell r="AJ69">
            <v>0</v>
          </cell>
          <cell r="AK69">
            <v>15471000</v>
          </cell>
          <cell r="AL69">
            <v>0</v>
          </cell>
          <cell r="AM69">
            <v>134491</v>
          </cell>
          <cell r="AN69">
            <v>70000</v>
          </cell>
          <cell r="AO69">
            <v>174226.8</v>
          </cell>
          <cell r="AP69">
            <v>12500</v>
          </cell>
          <cell r="AQ69">
            <v>0</v>
          </cell>
          <cell r="AR69">
            <v>11948675</v>
          </cell>
          <cell r="AS69">
            <v>104100</v>
          </cell>
          <cell r="AT69">
            <v>30000</v>
          </cell>
          <cell r="AU69">
            <v>20000</v>
          </cell>
          <cell r="AV69">
            <v>80000</v>
          </cell>
          <cell r="AW69">
            <v>6602</v>
          </cell>
          <cell r="AX69">
            <v>88000</v>
          </cell>
          <cell r="AY69">
            <v>32150</v>
          </cell>
          <cell r="AZ69">
            <v>0</v>
          </cell>
          <cell r="BA69">
            <v>0</v>
          </cell>
          <cell r="BB69">
            <v>24000</v>
          </cell>
          <cell r="BC69">
            <v>232000</v>
          </cell>
          <cell r="BD69">
            <v>46240</v>
          </cell>
          <cell r="BE69">
            <v>0</v>
          </cell>
          <cell r="BF69">
            <v>0</v>
          </cell>
          <cell r="BG69">
            <v>10437401.9</v>
          </cell>
          <cell r="BH69">
            <v>20000</v>
          </cell>
          <cell r="BI69">
            <v>0</v>
          </cell>
          <cell r="BJ69">
            <v>17340</v>
          </cell>
          <cell r="BK69">
            <v>9796</v>
          </cell>
          <cell r="BL69">
            <v>7680500</v>
          </cell>
          <cell r="BM69">
            <v>223000</v>
          </cell>
          <cell r="BN69">
            <v>640075</v>
          </cell>
          <cell r="BO69">
            <v>0</v>
          </cell>
          <cell r="BP69">
            <v>45000</v>
          </cell>
          <cell r="BQ69">
            <v>0</v>
          </cell>
          <cell r="BR69">
            <v>20816072</v>
          </cell>
          <cell r="BS69">
            <v>0</v>
          </cell>
          <cell r="BT69">
            <v>84147.04</v>
          </cell>
          <cell r="BU69">
            <v>8772500</v>
          </cell>
          <cell r="BV69">
            <v>0</v>
          </cell>
          <cell r="BW69">
            <v>181000</v>
          </cell>
          <cell r="BX69">
            <v>3286350</v>
          </cell>
          <cell r="BY69">
            <v>20000</v>
          </cell>
          <cell r="BZ69">
            <v>50000</v>
          </cell>
          <cell r="CA69">
            <v>107000</v>
          </cell>
          <cell r="CB69">
            <v>169642</v>
          </cell>
          <cell r="CC69">
            <v>4788018</v>
          </cell>
          <cell r="CD69">
            <v>171500</v>
          </cell>
          <cell r="CE69">
            <v>1428000</v>
          </cell>
          <cell r="CF69">
            <v>0</v>
          </cell>
          <cell r="CG69">
            <v>0</v>
          </cell>
          <cell r="CH69">
            <v>0</v>
          </cell>
          <cell r="CI69">
            <v>784</v>
          </cell>
          <cell r="CJ69">
            <v>5055728</v>
          </cell>
          <cell r="CK69">
            <v>0</v>
          </cell>
          <cell r="CL69">
            <v>8500</v>
          </cell>
        </row>
        <row r="70">
          <cell r="A70" t="str">
            <v>4301020105.249</v>
          </cell>
          <cell r="B70" t="str">
            <v>รายได้ค่ารักษา UC IP - DMI</v>
          </cell>
          <cell r="C70">
            <v>7958517.5800000001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10000</v>
          </cell>
          <cell r="I70">
            <v>0</v>
          </cell>
          <cell r="J70">
            <v>761300</v>
          </cell>
          <cell r="K70">
            <v>0</v>
          </cell>
          <cell r="L70">
            <v>0</v>
          </cell>
          <cell r="M70">
            <v>526200</v>
          </cell>
          <cell r="N70">
            <v>0</v>
          </cell>
          <cell r="O70">
            <v>16461764</v>
          </cell>
          <cell r="P70">
            <v>0</v>
          </cell>
          <cell r="Q70">
            <v>942600</v>
          </cell>
          <cell r="R70">
            <v>2163400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9619300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10000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8246700</v>
          </cell>
          <cell r="AL70">
            <v>5000</v>
          </cell>
          <cell r="AM70">
            <v>0</v>
          </cell>
          <cell r="AN70">
            <v>3939000</v>
          </cell>
          <cell r="AO70">
            <v>32500</v>
          </cell>
          <cell r="AP70">
            <v>12500</v>
          </cell>
          <cell r="AQ70">
            <v>0</v>
          </cell>
          <cell r="AR70">
            <v>82100</v>
          </cell>
          <cell r="AS70">
            <v>0</v>
          </cell>
          <cell r="AT70">
            <v>10000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1661600</v>
          </cell>
          <cell r="BB70">
            <v>884311</v>
          </cell>
          <cell r="BC70">
            <v>4507271.71</v>
          </cell>
          <cell r="BD70">
            <v>1543882</v>
          </cell>
          <cell r="BE70">
            <v>0</v>
          </cell>
          <cell r="BF70">
            <v>0</v>
          </cell>
          <cell r="BG70">
            <v>6362380.7000000002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10257708.76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6132400</v>
          </cell>
          <cell r="BR70">
            <v>28803546.940000001</v>
          </cell>
          <cell r="BS70">
            <v>558600</v>
          </cell>
          <cell r="BT70">
            <v>637000</v>
          </cell>
          <cell r="BU70">
            <v>3844399</v>
          </cell>
          <cell r="BV70">
            <v>0</v>
          </cell>
          <cell r="BW70">
            <v>0</v>
          </cell>
          <cell r="BX70">
            <v>37500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1327018</v>
          </cell>
          <cell r="CD70">
            <v>314000</v>
          </cell>
          <cell r="CE70">
            <v>2321920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1356500</v>
          </cell>
          <cell r="CK70">
            <v>0</v>
          </cell>
          <cell r="CL70">
            <v>0</v>
          </cell>
        </row>
        <row r="71">
          <cell r="A71" t="str">
            <v>4301020105.251</v>
          </cell>
          <cell r="B71" t="str">
            <v>ส่วนต่างค่ารักษาที่สูงกว่าข้อตกลงในการจ่ายตาม DRG- UC IP AE</v>
          </cell>
          <cell r="C71">
            <v>0</v>
          </cell>
          <cell r="D71">
            <v>-8388.6200000000008</v>
          </cell>
          <cell r="E71">
            <v>-68076.820000000007</v>
          </cell>
          <cell r="F71">
            <v>0</v>
          </cell>
          <cell r="G71">
            <v>-32103.919999999998</v>
          </cell>
          <cell r="H71">
            <v>0</v>
          </cell>
          <cell r="I71">
            <v>-9323.5</v>
          </cell>
          <cell r="J71">
            <v>-489896.03</v>
          </cell>
          <cell r="K71">
            <v>0</v>
          </cell>
          <cell r="L71">
            <v>-85032.95</v>
          </cell>
          <cell r="M71">
            <v>-328091.92</v>
          </cell>
          <cell r="N71">
            <v>0</v>
          </cell>
          <cell r="O71">
            <v>-50549.55</v>
          </cell>
          <cell r="P71">
            <v>-165469.15</v>
          </cell>
          <cell r="Q71">
            <v>0</v>
          </cell>
          <cell r="R71">
            <v>10246.43</v>
          </cell>
          <cell r="S71">
            <v>0</v>
          </cell>
          <cell r="T71">
            <v>-577432.78</v>
          </cell>
          <cell r="U71">
            <v>0</v>
          </cell>
          <cell r="V71">
            <v>0</v>
          </cell>
          <cell r="W71">
            <v>-1398026.1</v>
          </cell>
          <cell r="X71">
            <v>-4680.8</v>
          </cell>
          <cell r="Y71">
            <v>-48204.72</v>
          </cell>
          <cell r="Z71">
            <v>-26192.3</v>
          </cell>
          <cell r="AA71">
            <v>0</v>
          </cell>
          <cell r="AB71">
            <v>0</v>
          </cell>
          <cell r="AC71">
            <v>-1476.66</v>
          </cell>
          <cell r="AD71">
            <v>-181.9</v>
          </cell>
          <cell r="AE71">
            <v>506992</v>
          </cell>
          <cell r="AF71">
            <v>-13292</v>
          </cell>
          <cell r="AG71">
            <v>-52089.3</v>
          </cell>
          <cell r="AH71">
            <v>-166</v>
          </cell>
          <cell r="AI71">
            <v>-14184.48</v>
          </cell>
          <cell r="AJ71">
            <v>-107260</v>
          </cell>
          <cell r="AK71">
            <v>-1858882.54</v>
          </cell>
          <cell r="AL71">
            <v>0</v>
          </cell>
          <cell r="AM71">
            <v>-218793.78</v>
          </cell>
          <cell r="AN71">
            <v>-150984.31</v>
          </cell>
          <cell r="AO71">
            <v>-1565224.16</v>
          </cell>
          <cell r="AP71">
            <v>-9019.7000000000007</v>
          </cell>
          <cell r="AQ71">
            <v>-166585.64000000001</v>
          </cell>
          <cell r="AR71">
            <v>-2004175.82</v>
          </cell>
          <cell r="AS71">
            <v>-478775.73</v>
          </cell>
          <cell r="AT71">
            <v>-1527346.19</v>
          </cell>
          <cell r="AU71">
            <v>-6486.63</v>
          </cell>
          <cell r="AV71">
            <v>-451793.96</v>
          </cell>
          <cell r="AW71">
            <v>-126478.15</v>
          </cell>
          <cell r="AX71">
            <v>-977417.53</v>
          </cell>
          <cell r="AY71">
            <v>-49005.919999999998</v>
          </cell>
          <cell r="AZ71">
            <v>-16830.57</v>
          </cell>
          <cell r="BA71">
            <v>-262503.8</v>
          </cell>
          <cell r="BB71">
            <v>-81401.14</v>
          </cell>
          <cell r="BC71">
            <v>-694311.9</v>
          </cell>
          <cell r="BD71">
            <v>-315148.51</v>
          </cell>
          <cell r="BE71">
            <v>-2227.94</v>
          </cell>
          <cell r="BF71">
            <v>0</v>
          </cell>
          <cell r="BG71">
            <v>-22031.200000000001</v>
          </cell>
          <cell r="BH71">
            <v>-415.4</v>
          </cell>
          <cell r="BI71">
            <v>0</v>
          </cell>
          <cell r="BJ71">
            <v>-284</v>
          </cell>
          <cell r="BK71">
            <v>0</v>
          </cell>
          <cell r="BL71">
            <v>-2941001.28</v>
          </cell>
          <cell r="BM71">
            <v>-96247.77</v>
          </cell>
          <cell r="BN71">
            <v>-590.58000000000004</v>
          </cell>
          <cell r="BO71">
            <v>-242075.26</v>
          </cell>
          <cell r="BP71">
            <v>-438669.07</v>
          </cell>
          <cell r="BQ71">
            <v>-191038.59</v>
          </cell>
          <cell r="BR71">
            <v>-28715606</v>
          </cell>
          <cell r="BS71">
            <v>-34682.050000000003</v>
          </cell>
          <cell r="BT71">
            <v>0</v>
          </cell>
          <cell r="BU71">
            <v>-202788.34</v>
          </cell>
          <cell r="BV71">
            <v>0</v>
          </cell>
          <cell r="BW71">
            <v>-35295.800000000003</v>
          </cell>
          <cell r="BX71">
            <v>0</v>
          </cell>
          <cell r="BY71">
            <v>-29468.49</v>
          </cell>
          <cell r="BZ71">
            <v>0</v>
          </cell>
          <cell r="CA71">
            <v>0</v>
          </cell>
          <cell r="CB71">
            <v>-33606.78</v>
          </cell>
          <cell r="CC71">
            <v>-2556</v>
          </cell>
          <cell r="CD71">
            <v>-15626.4</v>
          </cell>
          <cell r="CE71">
            <v>-443780.2</v>
          </cell>
          <cell r="CF71">
            <v>-72787.69</v>
          </cell>
          <cell r="CG71">
            <v>-8267.7000000000007</v>
          </cell>
          <cell r="CH71">
            <v>-5313.96</v>
          </cell>
          <cell r="CI71">
            <v>-9926.1</v>
          </cell>
          <cell r="CJ71">
            <v>-901799.14</v>
          </cell>
          <cell r="CK71">
            <v>-876.92</v>
          </cell>
          <cell r="CL71">
            <v>0</v>
          </cell>
        </row>
        <row r="72">
          <cell r="A72" t="str">
            <v>4301020105.252</v>
          </cell>
          <cell r="B72" t="str">
            <v>ส่วนต่างค่ารักษาที่ต่ำกว่าข้อตกลงในการจ่ายตาม DRG- UC IP AE</v>
          </cell>
          <cell r="C72">
            <v>0</v>
          </cell>
          <cell r="D72">
            <v>242982.88</v>
          </cell>
          <cell r="E72">
            <v>26531.599999999999</v>
          </cell>
          <cell r="F72">
            <v>0</v>
          </cell>
          <cell r="G72">
            <v>8056.93</v>
          </cell>
          <cell r="H72">
            <v>0</v>
          </cell>
          <cell r="I72">
            <v>0</v>
          </cell>
          <cell r="J72">
            <v>80084</v>
          </cell>
          <cell r="K72">
            <v>1304.26</v>
          </cell>
          <cell r="L72">
            <v>9372</v>
          </cell>
          <cell r="M72">
            <v>56997.8</v>
          </cell>
          <cell r="N72">
            <v>0</v>
          </cell>
          <cell r="O72">
            <v>18531.900000000001</v>
          </cell>
          <cell r="P72">
            <v>31951.07</v>
          </cell>
          <cell r="Q72">
            <v>0</v>
          </cell>
          <cell r="R72">
            <v>0</v>
          </cell>
          <cell r="S72">
            <v>0</v>
          </cell>
          <cell r="T72">
            <v>221669.46</v>
          </cell>
          <cell r="U72">
            <v>0</v>
          </cell>
          <cell r="V72">
            <v>0</v>
          </cell>
          <cell r="W72">
            <v>2738441.89</v>
          </cell>
          <cell r="X72">
            <v>0</v>
          </cell>
          <cell r="Y72">
            <v>87832.26</v>
          </cell>
          <cell r="Z72">
            <v>5239.2</v>
          </cell>
          <cell r="AA72">
            <v>0</v>
          </cell>
          <cell r="AB72">
            <v>180782.47</v>
          </cell>
          <cell r="AC72">
            <v>12604.4</v>
          </cell>
          <cell r="AD72">
            <v>34</v>
          </cell>
          <cell r="AE72">
            <v>616.6</v>
          </cell>
          <cell r="AF72">
            <v>20993</v>
          </cell>
          <cell r="AG72">
            <v>19722.93</v>
          </cell>
          <cell r="AH72">
            <v>8249.8700000000008</v>
          </cell>
          <cell r="AI72">
            <v>141983.59</v>
          </cell>
          <cell r="AJ72">
            <v>2287.3000000000002</v>
          </cell>
          <cell r="AK72">
            <v>539825.6</v>
          </cell>
          <cell r="AL72">
            <v>0</v>
          </cell>
          <cell r="AM72">
            <v>130924.88</v>
          </cell>
          <cell r="AN72">
            <v>30082.23</v>
          </cell>
          <cell r="AO72">
            <v>112265.78</v>
          </cell>
          <cell r="AP72">
            <v>11541.2</v>
          </cell>
          <cell r="AQ72">
            <v>13788.65</v>
          </cell>
          <cell r="AR72">
            <v>191911.67</v>
          </cell>
          <cell r="AS72">
            <v>588660.96</v>
          </cell>
          <cell r="AT72">
            <v>2824</v>
          </cell>
          <cell r="AU72">
            <v>19896.11</v>
          </cell>
          <cell r="AV72">
            <v>236659.43</v>
          </cell>
          <cell r="AW72">
            <v>67662.62</v>
          </cell>
          <cell r="AX72">
            <v>367880.72</v>
          </cell>
          <cell r="AY72">
            <v>6903.54</v>
          </cell>
          <cell r="AZ72">
            <v>100938.38</v>
          </cell>
          <cell r="BA72">
            <v>306747.59999999998</v>
          </cell>
          <cell r="BB72">
            <v>110605.4</v>
          </cell>
          <cell r="BC72">
            <v>0</v>
          </cell>
          <cell r="BD72">
            <v>41115.82</v>
          </cell>
          <cell r="BE72">
            <v>37911.54</v>
          </cell>
          <cell r="BF72">
            <v>0</v>
          </cell>
          <cell r="BG72">
            <v>5774.5</v>
          </cell>
          <cell r="BH72">
            <v>2164.6</v>
          </cell>
          <cell r="BI72">
            <v>0</v>
          </cell>
          <cell r="BJ72">
            <v>420</v>
          </cell>
          <cell r="BK72">
            <v>0</v>
          </cell>
          <cell r="BL72">
            <v>2368154.1800000002</v>
          </cell>
          <cell r="BM72">
            <v>22682.9</v>
          </cell>
          <cell r="BN72">
            <v>0</v>
          </cell>
          <cell r="BO72">
            <v>347340.55</v>
          </cell>
          <cell r="BP72">
            <v>0</v>
          </cell>
          <cell r="BQ72">
            <v>72675.89</v>
          </cell>
          <cell r="BR72">
            <v>5136574.49</v>
          </cell>
          <cell r="BS72">
            <v>243.3</v>
          </cell>
          <cell r="BT72">
            <v>0</v>
          </cell>
          <cell r="BU72">
            <v>8252.7000000000007</v>
          </cell>
          <cell r="BV72">
            <v>0</v>
          </cell>
          <cell r="BW72">
            <v>1543.6</v>
          </cell>
          <cell r="BX72">
            <v>806628.3</v>
          </cell>
          <cell r="BY72">
            <v>8556.9500000000007</v>
          </cell>
          <cell r="BZ72">
            <v>0</v>
          </cell>
          <cell r="CA72">
            <v>4720</v>
          </cell>
          <cell r="CB72">
            <v>4249.38</v>
          </cell>
          <cell r="CC72">
            <v>119946.83</v>
          </cell>
          <cell r="CD72">
            <v>13825.68</v>
          </cell>
          <cell r="CE72">
            <v>11702.5</v>
          </cell>
          <cell r="CF72">
            <v>77226.64</v>
          </cell>
          <cell r="CG72">
            <v>480</v>
          </cell>
          <cell r="CH72">
            <v>79.2</v>
          </cell>
          <cell r="CI72">
            <v>14975.1</v>
          </cell>
          <cell r="CJ72">
            <v>485819.01</v>
          </cell>
          <cell r="CK72">
            <v>7420</v>
          </cell>
          <cell r="CL72">
            <v>0</v>
          </cell>
        </row>
        <row r="73">
          <cell r="A73" t="str">
            <v>4301020105.253</v>
          </cell>
          <cell r="B73" t="str">
            <v>ส่วนต่างค่ารักษาที่สูงกว่าข้อตกลงในการจ่าย UC- IP- DMI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-9064771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-6749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-230625</v>
          </cell>
          <cell r="BE73">
            <v>0</v>
          </cell>
          <cell r="BF73">
            <v>0</v>
          </cell>
          <cell r="BG73">
            <v>-2721241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-12724085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-223546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</row>
        <row r="74">
          <cell r="A74" t="str">
            <v>4301020105.254</v>
          </cell>
          <cell r="B74" t="str">
            <v>ส่วนต่างค่ารักษาที่ต่ำกว่าข้อตกลงในการจ่ายUC- IP- DMI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127307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4689</v>
          </cell>
          <cell r="BC74">
            <v>0</v>
          </cell>
          <cell r="BD74">
            <v>187590</v>
          </cell>
          <cell r="BE74">
            <v>0</v>
          </cell>
          <cell r="BF74">
            <v>0</v>
          </cell>
          <cell r="BG74">
            <v>104950.29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282218.06</v>
          </cell>
          <cell r="BS74">
            <v>0</v>
          </cell>
          <cell r="BT74">
            <v>0</v>
          </cell>
          <cell r="BU74">
            <v>503401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57287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</row>
        <row r="75">
          <cell r="A75" t="str">
            <v>4301020105.255</v>
          </cell>
          <cell r="B75" t="str">
            <v>รายได้กองทุน UC-P&amp;P ตามเกณฑ์คุณภาพผลงานบริการ</v>
          </cell>
          <cell r="C75">
            <v>0</v>
          </cell>
          <cell r="D75">
            <v>19386.89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33729.18</v>
          </cell>
          <cell r="M75">
            <v>116976.2</v>
          </cell>
          <cell r="N75">
            <v>0</v>
          </cell>
          <cell r="O75">
            <v>55000</v>
          </cell>
          <cell r="P75">
            <v>111500</v>
          </cell>
          <cell r="Q75">
            <v>166600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463970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61621.69</v>
          </cell>
          <cell r="AG75">
            <v>72500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2500</v>
          </cell>
          <cell r="AM75">
            <v>0</v>
          </cell>
          <cell r="AN75">
            <v>0</v>
          </cell>
          <cell r="AO75">
            <v>6858841.5099999998</v>
          </cell>
          <cell r="AP75">
            <v>682322.23</v>
          </cell>
          <cell r="AQ75">
            <v>0</v>
          </cell>
          <cell r="AR75">
            <v>3907447.73</v>
          </cell>
          <cell r="AS75">
            <v>685421.45</v>
          </cell>
          <cell r="AT75">
            <v>752058.36</v>
          </cell>
          <cell r="AU75">
            <v>55000</v>
          </cell>
          <cell r="AV75">
            <v>494430.94</v>
          </cell>
          <cell r="AW75">
            <v>105238.54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429227.37</v>
          </cell>
          <cell r="BC75">
            <v>4614207.4000000004</v>
          </cell>
          <cell r="BD75">
            <v>22500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75759.63</v>
          </cell>
          <cell r="BL75">
            <v>0</v>
          </cell>
          <cell r="BM75">
            <v>0</v>
          </cell>
          <cell r="BN75">
            <v>0</v>
          </cell>
          <cell r="BO75">
            <v>318868.64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202095.76</v>
          </cell>
          <cell r="BV75">
            <v>0</v>
          </cell>
          <cell r="BW75">
            <v>0</v>
          </cell>
          <cell r="BX75">
            <v>208616</v>
          </cell>
          <cell r="BY75">
            <v>15000</v>
          </cell>
          <cell r="BZ75">
            <v>0</v>
          </cell>
          <cell r="CA75">
            <v>512938.63</v>
          </cell>
          <cell r="CB75">
            <v>0</v>
          </cell>
          <cell r="CC75">
            <v>0</v>
          </cell>
          <cell r="CD75">
            <v>0</v>
          </cell>
          <cell r="CE75">
            <v>229144.07</v>
          </cell>
          <cell r="CF75">
            <v>635604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263388.3</v>
          </cell>
        </row>
        <row r="76">
          <cell r="A76" t="str">
            <v>4301020105.256</v>
          </cell>
          <cell r="B76" t="str">
            <v>รายได้จากการยกหนี้กรณีส่งต่อผู้ป่วยระหว่างรพ.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4327415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7068793.75</v>
          </cell>
          <cell r="BN76">
            <v>5032324.4000000004</v>
          </cell>
          <cell r="BO76">
            <v>6405357.5</v>
          </cell>
          <cell r="BP76">
            <v>2526815</v>
          </cell>
          <cell r="BQ76">
            <v>4338172.3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</row>
        <row r="77">
          <cell r="A77" t="str">
            <v>4301020105.257</v>
          </cell>
          <cell r="B77" t="str">
            <v>ส่วนต่างค่ารักษาที่สูงกว่าเหมาจ่ายรายหัว - กองทุน UC P&amp;P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6535155.6299999999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-462475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-20329</v>
          </cell>
          <cell r="CL77">
            <v>0</v>
          </cell>
        </row>
        <row r="78">
          <cell r="A78" t="str">
            <v>4301020105.258</v>
          </cell>
          <cell r="B78" t="str">
            <v>ส่วนต่างค่ารักษาที่สูงกว่าข้อตกลงในการจ่ายตาม UC OP AE</v>
          </cell>
          <cell r="C78">
            <v>0</v>
          </cell>
          <cell r="D78">
            <v>0</v>
          </cell>
          <cell r="E78">
            <v>23350.25</v>
          </cell>
          <cell r="F78">
            <v>0</v>
          </cell>
          <cell r="G78">
            <v>-6914.3</v>
          </cell>
          <cell r="H78">
            <v>-9444</v>
          </cell>
          <cell r="I78">
            <v>0</v>
          </cell>
          <cell r="J78">
            <v>0</v>
          </cell>
          <cell r="K78">
            <v>75044.210000000006</v>
          </cell>
          <cell r="L78">
            <v>-33843.949999999997</v>
          </cell>
          <cell r="M78">
            <v>-280430.78000000003</v>
          </cell>
          <cell r="N78">
            <v>0</v>
          </cell>
          <cell r="O78">
            <v>-51071.92</v>
          </cell>
          <cell r="P78">
            <v>-105332.56</v>
          </cell>
          <cell r="Q78">
            <v>0</v>
          </cell>
          <cell r="R78">
            <v>0</v>
          </cell>
          <cell r="S78">
            <v>0</v>
          </cell>
          <cell r="T78">
            <v>-42744.3</v>
          </cell>
          <cell r="U78">
            <v>0</v>
          </cell>
          <cell r="V78">
            <v>0</v>
          </cell>
          <cell r="W78">
            <v>-123071.79</v>
          </cell>
          <cell r="X78">
            <v>-1789.8</v>
          </cell>
          <cell r="Y78">
            <v>-85974.19</v>
          </cell>
          <cell r="Z78">
            <v>-11682.35</v>
          </cell>
          <cell r="AA78">
            <v>-41045.32</v>
          </cell>
          <cell r="AB78">
            <v>-1715.4</v>
          </cell>
          <cell r="AC78">
            <v>0</v>
          </cell>
          <cell r="AD78">
            <v>-58608.6</v>
          </cell>
          <cell r="AE78">
            <v>-420309.26</v>
          </cell>
          <cell r="AF78">
            <v>-14811.6</v>
          </cell>
          <cell r="AG78">
            <v>0</v>
          </cell>
          <cell r="AH78">
            <v>0</v>
          </cell>
          <cell r="AI78">
            <v>-22535.7</v>
          </cell>
          <cell r="AJ78">
            <v>-34623.51</v>
          </cell>
          <cell r="AK78">
            <v>0</v>
          </cell>
          <cell r="AL78">
            <v>-56150.3</v>
          </cell>
          <cell r="AM78">
            <v>-1441.7</v>
          </cell>
          <cell r="AN78">
            <v>0</v>
          </cell>
          <cell r="AO78">
            <v>-255752</v>
          </cell>
          <cell r="AP78">
            <v>-29615.86</v>
          </cell>
          <cell r="AQ78">
            <v>-7123.99</v>
          </cell>
          <cell r="AR78">
            <v>0</v>
          </cell>
          <cell r="AS78">
            <v>0</v>
          </cell>
          <cell r="AT78">
            <v>-83939.11</v>
          </cell>
          <cell r="AU78">
            <v>-31286.42</v>
          </cell>
          <cell r="AV78">
            <v>-16834.41</v>
          </cell>
          <cell r="AW78">
            <v>-77288.63</v>
          </cell>
          <cell r="AX78">
            <v>-83276.009999999995</v>
          </cell>
          <cell r="AY78">
            <v>-14756.14</v>
          </cell>
          <cell r="AZ78">
            <v>-92</v>
          </cell>
          <cell r="BA78">
            <v>-69100.34</v>
          </cell>
          <cell r="BB78">
            <v>0</v>
          </cell>
          <cell r="BC78">
            <v>-336277.03</v>
          </cell>
          <cell r="BD78">
            <v>-22862.6</v>
          </cell>
          <cell r="BE78">
            <v>-4585.1099999999997</v>
          </cell>
          <cell r="BF78">
            <v>0</v>
          </cell>
          <cell r="BG78">
            <v>-66389.2</v>
          </cell>
          <cell r="BH78">
            <v>-2401.85</v>
          </cell>
          <cell r="BI78">
            <v>0</v>
          </cell>
          <cell r="BJ78">
            <v>-11259.07</v>
          </cell>
          <cell r="BK78">
            <v>0</v>
          </cell>
          <cell r="BL78">
            <v>-35757.9</v>
          </cell>
          <cell r="BM78">
            <v>-41160.5</v>
          </cell>
          <cell r="BN78">
            <v>0</v>
          </cell>
          <cell r="BO78">
            <v>-62313.9</v>
          </cell>
          <cell r="BP78">
            <v>-606056.84</v>
          </cell>
          <cell r="BQ78">
            <v>-6076.32</v>
          </cell>
          <cell r="BR78">
            <v>-5730105.2000000002</v>
          </cell>
          <cell r="BS78">
            <v>-35248.019999999997</v>
          </cell>
          <cell r="BT78">
            <v>-10018.82</v>
          </cell>
          <cell r="BU78">
            <v>-16971.07</v>
          </cell>
          <cell r="BV78">
            <v>0</v>
          </cell>
          <cell r="BW78">
            <v>-961</v>
          </cell>
          <cell r="BX78">
            <v>-30922.5</v>
          </cell>
          <cell r="BY78">
            <v>-2645.69</v>
          </cell>
          <cell r="BZ78">
            <v>-6159.49</v>
          </cell>
          <cell r="CA78">
            <v>-2310.8000000000002</v>
          </cell>
          <cell r="CB78">
            <v>-13955.41</v>
          </cell>
          <cell r="CC78">
            <v>-70528.509999999995</v>
          </cell>
          <cell r="CD78">
            <v>-20574.169999999998</v>
          </cell>
          <cell r="CE78">
            <v>-28263.9</v>
          </cell>
          <cell r="CF78">
            <v>-32069.5</v>
          </cell>
          <cell r="CG78">
            <v>0</v>
          </cell>
          <cell r="CH78">
            <v>-13848.03</v>
          </cell>
          <cell r="CI78">
            <v>-25012.06</v>
          </cell>
          <cell r="CJ78">
            <v>-82368.95</v>
          </cell>
          <cell r="CK78">
            <v>-3818.8</v>
          </cell>
          <cell r="CL78">
            <v>-10788.95</v>
          </cell>
        </row>
        <row r="79">
          <cell r="A79" t="str">
            <v>4301020105.259</v>
          </cell>
          <cell r="B79" t="str">
            <v>ส่วนต่างค่ารักษาที่สูงกว่าข้อตกลงในการจ่ายตาม UC OP -DMI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-32580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-6998.93</v>
          </cell>
          <cell r="AW79">
            <v>0</v>
          </cell>
          <cell r="AX79">
            <v>0</v>
          </cell>
          <cell r="AY79">
            <v>-1495.4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-323016.90000000002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-274995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-175.5</v>
          </cell>
          <cell r="CE79">
            <v>-450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-2678</v>
          </cell>
          <cell r="CK79">
            <v>0</v>
          </cell>
          <cell r="CL79">
            <v>0</v>
          </cell>
        </row>
        <row r="80">
          <cell r="A80" t="str">
            <v>4301020105.260</v>
          </cell>
          <cell r="B80" t="str">
            <v>ส่วนต่างค่ารักษาที่ต่ำกว่าข้อตกลงในการจ่ายตาม UC OP -DMI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1454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2698.6</v>
          </cell>
          <cell r="AW80">
            <v>82398</v>
          </cell>
          <cell r="AX80">
            <v>0</v>
          </cell>
          <cell r="AY80">
            <v>0</v>
          </cell>
          <cell r="AZ80">
            <v>1782751</v>
          </cell>
          <cell r="BA80">
            <v>0</v>
          </cell>
          <cell r="BB80">
            <v>0</v>
          </cell>
          <cell r="BC80">
            <v>0</v>
          </cell>
          <cell r="BD80">
            <v>33760</v>
          </cell>
          <cell r="BE80">
            <v>0</v>
          </cell>
          <cell r="BF80">
            <v>0</v>
          </cell>
          <cell r="BG80">
            <v>25014.5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1329.9</v>
          </cell>
          <cell r="BP80">
            <v>0</v>
          </cell>
          <cell r="BQ80">
            <v>0</v>
          </cell>
          <cell r="BR80">
            <v>3963159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8358</v>
          </cell>
          <cell r="CC80">
            <v>39924.5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7216</v>
          </cell>
          <cell r="CJ80">
            <v>0</v>
          </cell>
          <cell r="CK80">
            <v>0</v>
          </cell>
          <cell r="CL80">
            <v>3500</v>
          </cell>
        </row>
        <row r="81">
          <cell r="A81" t="str">
            <v>4301020105.261</v>
          </cell>
          <cell r="B81" t="str">
            <v>ส่วนต่างค่ารักษาที่สูงกว่าข้อตกลงในการจ่ายตาม DRG- UC OP -HC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-6010</v>
          </cell>
          <cell r="H81">
            <v>-386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-19636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-52820</v>
          </cell>
          <cell r="Y81">
            <v>0</v>
          </cell>
          <cell r="Z81">
            <v>-16362.62</v>
          </cell>
          <cell r="AA81">
            <v>-10643</v>
          </cell>
          <cell r="AB81">
            <v>-36320</v>
          </cell>
          <cell r="AC81">
            <v>-13769</v>
          </cell>
          <cell r="AD81">
            <v>-52230</v>
          </cell>
          <cell r="AE81">
            <v>0</v>
          </cell>
          <cell r="AF81">
            <v>-13210</v>
          </cell>
          <cell r="AG81">
            <v>-2900</v>
          </cell>
          <cell r="AH81">
            <v>0</v>
          </cell>
          <cell r="AI81">
            <v>-8966</v>
          </cell>
          <cell r="AJ81">
            <v>-17785.2</v>
          </cell>
          <cell r="AK81">
            <v>0</v>
          </cell>
          <cell r="AL81">
            <v>-19080</v>
          </cell>
          <cell r="AM81">
            <v>0</v>
          </cell>
          <cell r="AN81">
            <v>-12370.01</v>
          </cell>
          <cell r="AO81">
            <v>0</v>
          </cell>
          <cell r="AP81">
            <v>-57199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-9635</v>
          </cell>
          <cell r="AV81">
            <v>0</v>
          </cell>
          <cell r="AW81">
            <v>-32350</v>
          </cell>
          <cell r="AX81">
            <v>0</v>
          </cell>
          <cell r="AY81">
            <v>0</v>
          </cell>
          <cell r="AZ81">
            <v>0</v>
          </cell>
          <cell r="BA81">
            <v>-94811.75</v>
          </cell>
          <cell r="BB81">
            <v>0</v>
          </cell>
          <cell r="BC81">
            <v>0</v>
          </cell>
          <cell r="BD81">
            <v>-105521</v>
          </cell>
          <cell r="BE81">
            <v>-32405</v>
          </cell>
          <cell r="BF81">
            <v>0</v>
          </cell>
          <cell r="BG81">
            <v>-179094.5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-62981.1</v>
          </cell>
          <cell r="BS81">
            <v>-30636.5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-6813.13</v>
          </cell>
          <cell r="BZ81">
            <v>-2890</v>
          </cell>
          <cell r="CA81">
            <v>-12965</v>
          </cell>
          <cell r="CB81">
            <v>0</v>
          </cell>
          <cell r="CC81">
            <v>-194249.2</v>
          </cell>
          <cell r="CD81">
            <v>0</v>
          </cell>
          <cell r="CE81">
            <v>-48866</v>
          </cell>
          <cell r="CF81">
            <v>-7604</v>
          </cell>
          <cell r="CG81">
            <v>0</v>
          </cell>
          <cell r="CH81">
            <v>-18050</v>
          </cell>
          <cell r="CI81">
            <v>-3771.6</v>
          </cell>
          <cell r="CJ81">
            <v>-50718</v>
          </cell>
          <cell r="CK81">
            <v>0</v>
          </cell>
          <cell r="CL81">
            <v>-17723.05</v>
          </cell>
        </row>
        <row r="82">
          <cell r="A82" t="str">
            <v>4301020105.262</v>
          </cell>
          <cell r="B82" t="str">
            <v>ส่วนต่างค่ารักษาที่สูงกว่าข้อตกลงในการจ่ายตาม DRG- UC IP -HC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-4965.18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-705</v>
          </cell>
          <cell r="Y82">
            <v>0</v>
          </cell>
          <cell r="Z82">
            <v>0</v>
          </cell>
          <cell r="AA82">
            <v>-215</v>
          </cell>
          <cell r="AB82">
            <v>-50</v>
          </cell>
          <cell r="AC82">
            <v>-2174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-2250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-1403</v>
          </cell>
          <cell r="BE82">
            <v>-111.3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-1282500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-15</v>
          </cell>
          <cell r="CD82">
            <v>0</v>
          </cell>
          <cell r="CE82">
            <v>-1369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-14815</v>
          </cell>
          <cell r="CK82">
            <v>0</v>
          </cell>
          <cell r="CL82">
            <v>0</v>
          </cell>
        </row>
        <row r="83">
          <cell r="A83" t="str">
            <v>4301020105.263</v>
          </cell>
          <cell r="B83" t="str">
            <v>รายได้ค่ารักษา OP Refer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28376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9658.56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462</v>
          </cell>
          <cell r="AO83">
            <v>0</v>
          </cell>
          <cell r="AP83">
            <v>0</v>
          </cell>
          <cell r="AQ83">
            <v>-46680</v>
          </cell>
          <cell r="AR83">
            <v>21426.5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720</v>
          </cell>
          <cell r="AY83">
            <v>0</v>
          </cell>
          <cell r="AZ83">
            <v>0</v>
          </cell>
          <cell r="BA83">
            <v>0</v>
          </cell>
          <cell r="BB83">
            <v>40092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24961350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34416460</v>
          </cell>
          <cell r="BS83">
            <v>0</v>
          </cell>
          <cell r="BT83">
            <v>0</v>
          </cell>
          <cell r="BU83">
            <v>18910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2336</v>
          </cell>
        </row>
        <row r="84">
          <cell r="A84" t="str">
            <v>4301020105.264</v>
          </cell>
          <cell r="B84" t="str">
            <v>ส่วนปรับลดค่าแรง OP</v>
          </cell>
          <cell r="C84">
            <v>0</v>
          </cell>
          <cell r="D84">
            <v>-13823185.039999999</v>
          </cell>
          <cell r="E84">
            <v>-20978119.890000001</v>
          </cell>
          <cell r="F84">
            <v>-17126152.739999998</v>
          </cell>
          <cell r="G84">
            <v>-7848826.46</v>
          </cell>
          <cell r="H84">
            <v>-20537761.34</v>
          </cell>
          <cell r="I84">
            <v>-29134817.32</v>
          </cell>
          <cell r="J84">
            <v>-22294112.800000001</v>
          </cell>
          <cell r="K84">
            <v>-16960355.25</v>
          </cell>
          <cell r="L84">
            <v>-14296550.220000001</v>
          </cell>
          <cell r="M84">
            <v>-31214675.239999998</v>
          </cell>
          <cell r="N84">
            <v>0</v>
          </cell>
          <cell r="O84">
            <v>-26460534.559999999</v>
          </cell>
          <cell r="P84">
            <v>-11309402.710000001</v>
          </cell>
          <cell r="Q84">
            <v>-15723791.439999999</v>
          </cell>
          <cell r="R84">
            <v>-16213769.25</v>
          </cell>
          <cell r="S84">
            <v>-13012464.890000001</v>
          </cell>
          <cell r="T84">
            <v>-9201467.2699999996</v>
          </cell>
          <cell r="U84">
            <v>-10794433.529999999</v>
          </cell>
          <cell r="V84">
            <v>-5568214.0300000003</v>
          </cell>
          <cell r="W84">
            <v>-41007808.689999998</v>
          </cell>
          <cell r="X84">
            <v>-9785840.2300000004</v>
          </cell>
          <cell r="Y84">
            <v>-18715631.48</v>
          </cell>
          <cell r="Z84">
            <v>-9924684.3900000006</v>
          </cell>
          <cell r="AA84">
            <v>-7016983.8099999996</v>
          </cell>
          <cell r="AB84">
            <v>-11251775.609999999</v>
          </cell>
          <cell r="AC84">
            <v>-10267763</v>
          </cell>
          <cell r="AD84">
            <v>-35957168.82</v>
          </cell>
          <cell r="AE84">
            <v>-11887672.949999999</v>
          </cell>
          <cell r="AF84">
            <v>-8709695.1400000006</v>
          </cell>
          <cell r="AG84">
            <v>-10424011.779999999</v>
          </cell>
          <cell r="AH84">
            <v>-18300092.920000002</v>
          </cell>
          <cell r="AI84">
            <v>-9721187.8699999992</v>
          </cell>
          <cell r="AJ84">
            <v>-6003898.7999999998</v>
          </cell>
          <cell r="AK84">
            <v>-60571435.229999997</v>
          </cell>
          <cell r="AL84">
            <v>-10556830.720000001</v>
          </cell>
          <cell r="AM84">
            <v>-9367840.3100000005</v>
          </cell>
          <cell r="AN84">
            <v>-22545918.52</v>
          </cell>
          <cell r="AO84">
            <v>-18732545.850000001</v>
          </cell>
          <cell r="AP84">
            <v>-14101404.99</v>
          </cell>
          <cell r="AQ84">
            <v>-6685861.3200000003</v>
          </cell>
          <cell r="AR84">
            <v>-21049814.030000001</v>
          </cell>
          <cell r="AS84">
            <v>-10997745.960000001</v>
          </cell>
          <cell r="AT84">
            <v>-12579667.140000001</v>
          </cell>
          <cell r="AU84">
            <v>-19383182.379999999</v>
          </cell>
          <cell r="AV84">
            <v>-10203049.359999999</v>
          </cell>
          <cell r="AW84">
            <v>-8464967.1999999993</v>
          </cell>
          <cell r="AX84">
            <v>-15405645.970000001</v>
          </cell>
          <cell r="AY84">
            <v>-9423312.5500000007</v>
          </cell>
          <cell r="AZ84">
            <v>-7992743.9400000004</v>
          </cell>
          <cell r="BA84">
            <v>-32194877.059999999</v>
          </cell>
          <cell r="BB84">
            <v>-8411750.3900000006</v>
          </cell>
          <cell r="BC84">
            <v>-61771339.450000003</v>
          </cell>
          <cell r="BD84">
            <v>-21601246.120000001</v>
          </cell>
          <cell r="BE84">
            <v>-13537311.42</v>
          </cell>
          <cell r="BF84">
            <v>-7908572.3899999997</v>
          </cell>
          <cell r="BG84">
            <v>-22432991.57</v>
          </cell>
          <cell r="BH84">
            <v>0</v>
          </cell>
          <cell r="BI84">
            <v>-3733387.88</v>
          </cell>
          <cell r="BJ84">
            <v>-6689084.1799999997</v>
          </cell>
          <cell r="BK84">
            <v>-5472454.2300000004</v>
          </cell>
          <cell r="BL84">
            <v>-76916043.680000007</v>
          </cell>
          <cell r="BM84">
            <v>-23691480.289999999</v>
          </cell>
          <cell r="BN84">
            <v>-17633419.09</v>
          </cell>
          <cell r="BO84">
            <v>-23632864.219999999</v>
          </cell>
          <cell r="BP84">
            <v>-15900289.609999999</v>
          </cell>
          <cell r="BQ84">
            <v>-9437509.7699999996</v>
          </cell>
          <cell r="BR84">
            <v>-86550048.379999995</v>
          </cell>
          <cell r="BS84">
            <v>-19450362.59</v>
          </cell>
          <cell r="BT84">
            <v>-21227860.57</v>
          </cell>
          <cell r="BU84">
            <v>-31460472.129999999</v>
          </cell>
          <cell r="BV84">
            <v>-4611951.83</v>
          </cell>
          <cell r="BW84">
            <v>-14742976.68</v>
          </cell>
          <cell r="BX84">
            <v>-28935743.710000001</v>
          </cell>
          <cell r="BY84">
            <v>-11807794.529999999</v>
          </cell>
          <cell r="BZ84">
            <v>-9640215.3000000007</v>
          </cell>
          <cell r="CA84">
            <v>-13356998.630000001</v>
          </cell>
          <cell r="CB84">
            <v>-14537221.67</v>
          </cell>
          <cell r="CC84">
            <v>-25807110.52</v>
          </cell>
          <cell r="CD84">
            <v>-14054345.27</v>
          </cell>
          <cell r="CE84">
            <v>-21757075.489999998</v>
          </cell>
          <cell r="CF84">
            <v>-10494059.43</v>
          </cell>
          <cell r="CG84">
            <v>-11595450</v>
          </cell>
          <cell r="CH84">
            <v>-8410362.2200000007</v>
          </cell>
          <cell r="CI84">
            <v>-8239004.46</v>
          </cell>
          <cell r="CJ84">
            <v>-24135723.84</v>
          </cell>
          <cell r="CK84">
            <v>-5117914.04</v>
          </cell>
          <cell r="CL84">
            <v>-5846125.4000000004</v>
          </cell>
        </row>
        <row r="85">
          <cell r="A85" t="str">
            <v>4301020105.265</v>
          </cell>
          <cell r="B85" t="str">
            <v>ส่วนปรับลดค่าแรง IP</v>
          </cell>
          <cell r="C85">
            <v>-52089322.039999999</v>
          </cell>
          <cell r="D85">
            <v>-1233089.51</v>
          </cell>
          <cell r="E85">
            <v>-2726605.42</v>
          </cell>
          <cell r="F85">
            <v>-4305511.2</v>
          </cell>
          <cell r="G85">
            <v>-1075450.4099999999</v>
          </cell>
          <cell r="H85">
            <v>-4297612.5</v>
          </cell>
          <cell r="I85">
            <v>-6962207.9000000004</v>
          </cell>
          <cell r="J85">
            <v>-7980563.25</v>
          </cell>
          <cell r="K85">
            <v>-1843023.12</v>
          </cell>
          <cell r="L85">
            <v>-1476471.48</v>
          </cell>
          <cell r="M85">
            <v>-12779156.1</v>
          </cell>
          <cell r="N85">
            <v>0</v>
          </cell>
          <cell r="O85">
            <v>-21427797.940000001</v>
          </cell>
          <cell r="P85">
            <v>-2231591.9900000002</v>
          </cell>
          <cell r="Q85">
            <v>-2823315.94</v>
          </cell>
          <cell r="R85">
            <v>-2591658.12</v>
          </cell>
          <cell r="S85">
            <v>-2842150.55</v>
          </cell>
          <cell r="T85">
            <v>-3979372.42</v>
          </cell>
          <cell r="U85">
            <v>-699280.18</v>
          </cell>
          <cell r="V85">
            <v>-595104.42000000004</v>
          </cell>
          <cell r="W85">
            <v>-110411768.95999999</v>
          </cell>
          <cell r="X85">
            <v>-1839790.86</v>
          </cell>
          <cell r="Y85">
            <v>-6173664.4400000004</v>
          </cell>
          <cell r="Z85">
            <v>-2398828.67</v>
          </cell>
          <cell r="AA85">
            <v>-2118128.1</v>
          </cell>
          <cell r="AB85">
            <v>-1908822.15</v>
          </cell>
          <cell r="AC85">
            <v>-4227475.8899999997</v>
          </cell>
          <cell r="AD85">
            <v>-8987913.5</v>
          </cell>
          <cell r="AE85">
            <v>-4582898.6399999997</v>
          </cell>
          <cell r="AF85">
            <v>-2399730.56</v>
          </cell>
          <cell r="AG85">
            <v>-3355773.62</v>
          </cell>
          <cell r="AH85">
            <v>-5203424.4800000004</v>
          </cell>
          <cell r="AI85">
            <v>-2989799.54</v>
          </cell>
          <cell r="AJ85">
            <v>-1752434.82</v>
          </cell>
          <cell r="AK85">
            <v>-151951730.72</v>
          </cell>
          <cell r="AL85">
            <v>-2777987.62</v>
          </cell>
          <cell r="AM85">
            <v>-2632892</v>
          </cell>
          <cell r="AN85">
            <v>-4765008.1500000004</v>
          </cell>
          <cell r="AO85">
            <v>-12117985.689999999</v>
          </cell>
          <cell r="AP85">
            <v>-3589729.76</v>
          </cell>
          <cell r="AQ85">
            <v>-969655.19</v>
          </cell>
          <cell r="AR85">
            <v>-9964109.7100000009</v>
          </cell>
          <cell r="AS85">
            <v>-2462777.21</v>
          </cell>
          <cell r="AT85">
            <v>-5247471.3499999996</v>
          </cell>
          <cell r="AU85">
            <v>-8000585.2400000002</v>
          </cell>
          <cell r="AV85">
            <v>-2809021.5</v>
          </cell>
          <cell r="AW85">
            <v>-2679045.89</v>
          </cell>
          <cell r="AX85">
            <v>-4962743.07</v>
          </cell>
          <cell r="AY85">
            <v>-1573144.13</v>
          </cell>
          <cell r="AZ85">
            <v>-1824710.03</v>
          </cell>
          <cell r="BA85">
            <v>-17276101.629999999</v>
          </cell>
          <cell r="BB85">
            <v>-1961343.29</v>
          </cell>
          <cell r="BC85">
            <v>-60651033.719999999</v>
          </cell>
          <cell r="BD85">
            <v>-12919192.32</v>
          </cell>
          <cell r="BE85">
            <v>-3445638.55</v>
          </cell>
          <cell r="BF85">
            <v>-3191290.44</v>
          </cell>
          <cell r="BG85">
            <v>-32563816.41</v>
          </cell>
          <cell r="BH85">
            <v>-1132781.98</v>
          </cell>
          <cell r="BI85">
            <v>0</v>
          </cell>
          <cell r="BJ85">
            <v>-482331.12</v>
          </cell>
          <cell r="BK85">
            <v>0</v>
          </cell>
          <cell r="BL85">
            <v>-40171671.950000003</v>
          </cell>
          <cell r="BM85">
            <v>-5444833.5199999996</v>
          </cell>
          <cell r="BN85">
            <v>-3142505.53</v>
          </cell>
          <cell r="BO85">
            <v>-6728315.8200000003</v>
          </cell>
          <cell r="BP85">
            <v>-2085391.17</v>
          </cell>
          <cell r="BQ85">
            <v>-2085327.42</v>
          </cell>
          <cell r="BR85">
            <v>-281782728.18000001</v>
          </cell>
          <cell r="BS85">
            <v>-5028145.4000000004</v>
          </cell>
          <cell r="BT85">
            <v>-3665548.53</v>
          </cell>
          <cell r="BU85">
            <v>-19260175.949999999</v>
          </cell>
          <cell r="BV85">
            <v>0</v>
          </cell>
          <cell r="BW85">
            <v>-3003992.12</v>
          </cell>
          <cell r="BX85">
            <v>-11352179.529999999</v>
          </cell>
          <cell r="BY85">
            <v>-3036122.9</v>
          </cell>
          <cell r="BZ85">
            <v>-1579482.52</v>
          </cell>
          <cell r="CA85">
            <v>-3537004.45</v>
          </cell>
          <cell r="CB85">
            <v>-4619093.4000000004</v>
          </cell>
          <cell r="CC85">
            <v>-7700165.5099999998</v>
          </cell>
          <cell r="CD85">
            <v>-5753027.4800000004</v>
          </cell>
          <cell r="CE85">
            <v>-8013093.3499999996</v>
          </cell>
          <cell r="CF85">
            <v>-3408754.43</v>
          </cell>
          <cell r="CG85">
            <v>-2911170.71</v>
          </cell>
          <cell r="CH85">
            <v>-1890288.18</v>
          </cell>
          <cell r="CI85">
            <v>-2215405.5299999998</v>
          </cell>
          <cell r="CJ85">
            <v>-7720947.6900000004</v>
          </cell>
          <cell r="CK85">
            <v>-425001.03</v>
          </cell>
          <cell r="CL85">
            <v>-264296.7</v>
          </cell>
        </row>
        <row r="86">
          <cell r="A86" t="str">
            <v>4301020105.266</v>
          </cell>
          <cell r="B86" t="str">
            <v>ส่วนปรับลดค่าแรง PP</v>
          </cell>
          <cell r="C86">
            <v>0</v>
          </cell>
          <cell r="D86">
            <v>-2936766.24</v>
          </cell>
          <cell r="E86">
            <v>-4459075.5</v>
          </cell>
          <cell r="F86">
            <v>-3639019.76</v>
          </cell>
          <cell r="G86">
            <v>-1667569.29</v>
          </cell>
          <cell r="H86">
            <v>-4246859.47</v>
          </cell>
          <cell r="I86">
            <v>-6535155.6299999999</v>
          </cell>
          <cell r="J86">
            <v>-4739017.8899999997</v>
          </cell>
          <cell r="K86">
            <v>-3605065.89</v>
          </cell>
          <cell r="L86">
            <v>-3037966.62</v>
          </cell>
          <cell r="M86">
            <v>-6634478.0099999998</v>
          </cell>
          <cell r="N86">
            <v>0</v>
          </cell>
          <cell r="O86">
            <v>-5798881.1200000001</v>
          </cell>
          <cell r="P86">
            <v>-2403060.34</v>
          </cell>
          <cell r="Q86">
            <v>-3341910.27</v>
          </cell>
          <cell r="R86">
            <v>-3444673.55</v>
          </cell>
          <cell r="S86">
            <v>-2766105.16</v>
          </cell>
          <cell r="T86">
            <v>-1955912.36</v>
          </cell>
          <cell r="U86">
            <v>-2293962.6800000002</v>
          </cell>
          <cell r="V86">
            <v>-1183664.71</v>
          </cell>
          <cell r="W86">
            <v>-9128040.7799999993</v>
          </cell>
          <cell r="X86">
            <v>-2080158.69</v>
          </cell>
          <cell r="Y86">
            <v>-3976741.52</v>
          </cell>
          <cell r="Z86">
            <v>-2108611.9700000002</v>
          </cell>
          <cell r="AA86">
            <v>-1491501.42</v>
          </cell>
          <cell r="AB86">
            <v>-2390941.86</v>
          </cell>
          <cell r="AC86">
            <v>-2182198.2200000002</v>
          </cell>
          <cell r="AD86">
            <v>-7207978.4699999997</v>
          </cell>
          <cell r="AE86">
            <v>-2525408.8199999998</v>
          </cell>
          <cell r="AF86">
            <v>-1850501.8</v>
          </cell>
          <cell r="AG86">
            <v>-2215322.44</v>
          </cell>
          <cell r="AH86">
            <v>-3888369.26</v>
          </cell>
          <cell r="AI86">
            <v>-2066606.73</v>
          </cell>
          <cell r="AJ86">
            <v>-1275563.71</v>
          </cell>
          <cell r="AK86">
            <v>-16045734.34</v>
          </cell>
          <cell r="AL86">
            <v>-2243147.04</v>
          </cell>
          <cell r="AM86">
            <v>-1990868.69</v>
          </cell>
          <cell r="AN86">
            <v>-4789017</v>
          </cell>
          <cell r="AO86">
            <v>-3981275.55</v>
          </cell>
          <cell r="AP86">
            <v>-2997704.76</v>
          </cell>
          <cell r="AQ86">
            <v>-1421135.15</v>
          </cell>
          <cell r="AR86">
            <v>-4927682.1500000004</v>
          </cell>
          <cell r="AS86">
            <v>-2336480.9300000002</v>
          </cell>
          <cell r="AT86">
            <v>-2672418.87</v>
          </cell>
          <cell r="AU86">
            <v>-4119006.83</v>
          </cell>
          <cell r="AV86">
            <v>-2167604.0699999998</v>
          </cell>
          <cell r="AW86">
            <v>-1798640.46</v>
          </cell>
          <cell r="AX86">
            <v>-3274362.35</v>
          </cell>
          <cell r="AY86">
            <v>-2002859.63</v>
          </cell>
          <cell r="AZ86">
            <v>-1698545.7</v>
          </cell>
          <cell r="BA86">
            <v>-7381905.8799999999</v>
          </cell>
          <cell r="BB86">
            <v>-1787975.11</v>
          </cell>
          <cell r="BC86">
            <v>-12814531.42</v>
          </cell>
          <cell r="BD86">
            <v>-4592486.32</v>
          </cell>
          <cell r="BE86">
            <v>-2877486.39</v>
          </cell>
          <cell r="BF86">
            <v>-1680635.53</v>
          </cell>
          <cell r="BG86">
            <v>-5163249.04</v>
          </cell>
          <cell r="BH86">
            <v>0</v>
          </cell>
          <cell r="BI86">
            <v>-793576.93</v>
          </cell>
          <cell r="BJ86">
            <v>-1421462.79</v>
          </cell>
          <cell r="BK86">
            <v>-1163236.6000000001</v>
          </cell>
          <cell r="BL86">
            <v>-16679862.279999999</v>
          </cell>
          <cell r="BM86">
            <v>-5273824.8099999996</v>
          </cell>
          <cell r="BN86">
            <v>-3747600.24</v>
          </cell>
          <cell r="BO86">
            <v>-5110206.5</v>
          </cell>
          <cell r="BP86">
            <v>-3379214.93</v>
          </cell>
          <cell r="BQ86">
            <v>-2005278.95</v>
          </cell>
          <cell r="BR86">
            <v>-19958153.82</v>
          </cell>
          <cell r="BS86">
            <v>-4132875.31</v>
          </cell>
          <cell r="BT86">
            <v>-4509435</v>
          </cell>
          <cell r="BU86">
            <v>-6664652.6500000004</v>
          </cell>
          <cell r="BV86">
            <v>-2027780.23</v>
          </cell>
          <cell r="BW86">
            <v>-3132663.93</v>
          </cell>
          <cell r="BX86">
            <v>-6180269.6500000004</v>
          </cell>
          <cell r="BY86">
            <v>-2509819.75</v>
          </cell>
          <cell r="BZ86">
            <v>-2049199.11</v>
          </cell>
          <cell r="CA86">
            <v>-2837434.78</v>
          </cell>
          <cell r="CB86">
            <v>-3090080.6</v>
          </cell>
          <cell r="CC86">
            <v>-5698554.79</v>
          </cell>
          <cell r="CD86">
            <v>-2985921.55</v>
          </cell>
          <cell r="CE86">
            <v>-4706991.9000000004</v>
          </cell>
          <cell r="CF86">
            <v>-2229483.4900000002</v>
          </cell>
          <cell r="CG86">
            <v>-2351170.64</v>
          </cell>
          <cell r="CH86">
            <v>-1787508.47</v>
          </cell>
          <cell r="CI86">
            <v>-1751354.76</v>
          </cell>
          <cell r="CJ86">
            <v>-5077045.29</v>
          </cell>
          <cell r="CK86">
            <v>-1087366.1100000001</v>
          </cell>
          <cell r="CL86">
            <v>-1242115.7</v>
          </cell>
        </row>
        <row r="87">
          <cell r="A87" t="str">
            <v>4301020106.303</v>
          </cell>
          <cell r="B87" t="str">
            <v>รายได้กองทุนประกันสังคม</v>
          </cell>
          <cell r="C87">
            <v>33855449.899999999</v>
          </cell>
          <cell r="D87">
            <v>0</v>
          </cell>
          <cell r="E87">
            <v>0</v>
          </cell>
          <cell r="F87">
            <v>0</v>
          </cell>
          <cell r="G87">
            <v>65949.91</v>
          </cell>
          <cell r="H87">
            <v>0</v>
          </cell>
          <cell r="I87">
            <v>8641.84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5277768.87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13052200.67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1300.52</v>
          </cell>
          <cell r="AD87">
            <v>0</v>
          </cell>
          <cell r="AE87">
            <v>0</v>
          </cell>
          <cell r="AF87">
            <v>0</v>
          </cell>
          <cell r="AG87">
            <v>5189.2</v>
          </cell>
          <cell r="AH87">
            <v>0</v>
          </cell>
          <cell r="AI87">
            <v>0</v>
          </cell>
          <cell r="AJ87">
            <v>0</v>
          </cell>
          <cell r="AK87">
            <v>32020952.41</v>
          </cell>
          <cell r="AL87">
            <v>0</v>
          </cell>
          <cell r="AM87">
            <v>66883.39</v>
          </cell>
          <cell r="AN87">
            <v>320679.8</v>
          </cell>
          <cell r="AO87">
            <v>0</v>
          </cell>
          <cell r="AP87">
            <v>0</v>
          </cell>
          <cell r="AQ87">
            <v>0</v>
          </cell>
          <cell r="AR87">
            <v>321332.76</v>
          </cell>
          <cell r="AS87">
            <v>30865.47</v>
          </cell>
          <cell r="AT87">
            <v>1416363.3</v>
          </cell>
          <cell r="AU87">
            <v>99957.03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168605</v>
          </cell>
          <cell r="BB87">
            <v>0</v>
          </cell>
          <cell r="BC87">
            <v>12455009.869999999</v>
          </cell>
          <cell r="BD87">
            <v>0</v>
          </cell>
          <cell r="BE87">
            <v>453272.41</v>
          </cell>
          <cell r="BF87">
            <v>0</v>
          </cell>
          <cell r="BG87">
            <v>5998141.4400000004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9278852.8000000007</v>
          </cell>
          <cell r="BM87">
            <v>0</v>
          </cell>
          <cell r="BN87">
            <v>0</v>
          </cell>
          <cell r="BO87">
            <v>1117368.47</v>
          </cell>
          <cell r="BP87">
            <v>0</v>
          </cell>
          <cell r="BQ87">
            <v>124094</v>
          </cell>
          <cell r="BR87">
            <v>32098250.34</v>
          </cell>
          <cell r="BS87">
            <v>0</v>
          </cell>
          <cell r="BT87">
            <v>229207.12</v>
          </cell>
          <cell r="BU87">
            <v>6456771.4500000002</v>
          </cell>
          <cell r="BV87">
            <v>312650</v>
          </cell>
          <cell r="BW87">
            <v>105430.11</v>
          </cell>
          <cell r="BX87">
            <v>426710.47</v>
          </cell>
          <cell r="BY87">
            <v>72318.34</v>
          </cell>
          <cell r="BZ87">
            <v>19248</v>
          </cell>
          <cell r="CA87">
            <v>63792.66</v>
          </cell>
          <cell r="CB87">
            <v>12437</v>
          </cell>
          <cell r="CC87">
            <v>40472</v>
          </cell>
          <cell r="CD87">
            <v>541344</v>
          </cell>
          <cell r="CE87">
            <v>55987</v>
          </cell>
          <cell r="CF87">
            <v>41366.68</v>
          </cell>
          <cell r="CG87">
            <v>7293.5</v>
          </cell>
          <cell r="CH87">
            <v>45121</v>
          </cell>
          <cell r="CI87">
            <v>20583.75</v>
          </cell>
          <cell r="CJ87">
            <v>213714</v>
          </cell>
          <cell r="CK87">
            <v>343800.36</v>
          </cell>
          <cell r="CL87">
            <v>188417.12</v>
          </cell>
        </row>
        <row r="88">
          <cell r="A88" t="str">
            <v>4301020106.305</v>
          </cell>
          <cell r="B88" t="str">
            <v>รายได้ค่ารักษาประกันสังคม OP-เครือข่าย</v>
          </cell>
          <cell r="C88">
            <v>16384997</v>
          </cell>
          <cell r="D88">
            <v>1735385</v>
          </cell>
          <cell r="E88">
            <v>614224</v>
          </cell>
          <cell r="F88">
            <v>620101</v>
          </cell>
          <cell r="G88">
            <v>481270</v>
          </cell>
          <cell r="H88">
            <v>1898593</v>
          </cell>
          <cell r="I88">
            <v>800947.21</v>
          </cell>
          <cell r="J88">
            <v>1065459.2</v>
          </cell>
          <cell r="K88">
            <v>434887</v>
          </cell>
          <cell r="L88">
            <v>685131.77</v>
          </cell>
          <cell r="M88">
            <v>4232001.3</v>
          </cell>
          <cell r="N88">
            <v>108381</v>
          </cell>
          <cell r="O88">
            <v>6857441</v>
          </cell>
          <cell r="P88">
            <v>686511</v>
          </cell>
          <cell r="Q88">
            <v>962574.4</v>
          </cell>
          <cell r="R88">
            <v>1060814</v>
          </cell>
          <cell r="S88">
            <v>1020038</v>
          </cell>
          <cell r="T88">
            <v>966864</v>
          </cell>
          <cell r="U88">
            <v>963170</v>
          </cell>
          <cell r="V88">
            <v>451860</v>
          </cell>
          <cell r="W88">
            <v>20181365</v>
          </cell>
          <cell r="X88">
            <v>413126</v>
          </cell>
          <cell r="Y88">
            <v>1211644</v>
          </cell>
          <cell r="Z88">
            <v>557057</v>
          </cell>
          <cell r="AA88">
            <v>332917.75</v>
          </cell>
          <cell r="AB88">
            <v>873474.43</v>
          </cell>
          <cell r="AC88">
            <v>606302</v>
          </cell>
          <cell r="AD88">
            <v>2727941</v>
          </cell>
          <cell r="AE88">
            <v>705631</v>
          </cell>
          <cell r="AF88">
            <v>529451</v>
          </cell>
          <cell r="AG88">
            <v>561268.55000000005</v>
          </cell>
          <cell r="AH88">
            <v>2129950</v>
          </cell>
          <cell r="AI88">
            <v>696793</v>
          </cell>
          <cell r="AJ88">
            <v>440265</v>
          </cell>
          <cell r="AK88">
            <v>42378109</v>
          </cell>
          <cell r="AL88">
            <v>596649</v>
          </cell>
          <cell r="AM88">
            <v>614299</v>
          </cell>
          <cell r="AN88">
            <v>1515757</v>
          </cell>
          <cell r="AO88">
            <v>2143516</v>
          </cell>
          <cell r="AP88">
            <v>1015917</v>
          </cell>
          <cell r="AQ88">
            <v>370007</v>
          </cell>
          <cell r="AR88">
            <v>4597429.53</v>
          </cell>
          <cell r="AS88">
            <v>833876</v>
          </cell>
          <cell r="AT88">
            <v>2955305</v>
          </cell>
          <cell r="AU88">
            <v>1440166</v>
          </cell>
          <cell r="AV88">
            <v>635371</v>
          </cell>
          <cell r="AW88">
            <v>547322</v>
          </cell>
          <cell r="AX88">
            <v>1130572</v>
          </cell>
          <cell r="AY88">
            <v>855981</v>
          </cell>
          <cell r="AZ88">
            <v>569290</v>
          </cell>
          <cell r="BA88">
            <v>4003119</v>
          </cell>
          <cell r="BB88">
            <v>612686</v>
          </cell>
          <cell r="BC88">
            <v>21768806</v>
          </cell>
          <cell r="BD88">
            <v>1609025</v>
          </cell>
          <cell r="BE88">
            <v>629392.75</v>
          </cell>
          <cell r="BF88">
            <v>624005</v>
          </cell>
          <cell r="BG88">
            <v>4729751</v>
          </cell>
          <cell r="BH88">
            <v>504227.35</v>
          </cell>
          <cell r="BI88">
            <v>169635</v>
          </cell>
          <cell r="BJ88">
            <v>410219</v>
          </cell>
          <cell r="BK88">
            <v>342085</v>
          </cell>
          <cell r="BL88">
            <v>11237626.75</v>
          </cell>
          <cell r="BM88">
            <v>2082244</v>
          </cell>
          <cell r="BN88">
            <v>1014927</v>
          </cell>
          <cell r="BO88">
            <v>2213405.44</v>
          </cell>
          <cell r="BP88">
            <v>947221</v>
          </cell>
          <cell r="BQ88">
            <v>690562</v>
          </cell>
          <cell r="BR88">
            <v>53457637</v>
          </cell>
          <cell r="BS88">
            <v>1767397</v>
          </cell>
          <cell r="BT88">
            <v>581783</v>
          </cell>
          <cell r="BU88">
            <v>4523890</v>
          </cell>
          <cell r="BV88">
            <v>692458</v>
          </cell>
          <cell r="BW88">
            <v>677711</v>
          </cell>
          <cell r="BX88">
            <v>4063124</v>
          </cell>
          <cell r="BY88">
            <v>532231</v>
          </cell>
          <cell r="BZ88">
            <v>708404</v>
          </cell>
          <cell r="CA88">
            <v>679430</v>
          </cell>
          <cell r="CB88">
            <v>710738</v>
          </cell>
          <cell r="CC88">
            <v>1607145</v>
          </cell>
          <cell r="CD88">
            <v>1116124</v>
          </cell>
          <cell r="CE88">
            <v>1776469</v>
          </cell>
          <cell r="CF88">
            <v>393216</v>
          </cell>
          <cell r="CG88">
            <v>500430</v>
          </cell>
          <cell r="CH88">
            <v>335863</v>
          </cell>
          <cell r="CI88">
            <v>431476</v>
          </cell>
          <cell r="CJ88">
            <v>2409394</v>
          </cell>
          <cell r="CK88">
            <v>319003</v>
          </cell>
          <cell r="CL88">
            <v>464793.67</v>
          </cell>
        </row>
        <row r="89">
          <cell r="A89" t="str">
            <v>4301020106.306</v>
          </cell>
          <cell r="B89" t="str">
            <v>รายได้ค่ารักษาประกันสังคม IP-เครือข่าย</v>
          </cell>
          <cell r="C89">
            <v>10479661</v>
          </cell>
          <cell r="D89">
            <v>151356</v>
          </cell>
          <cell r="E89">
            <v>157690</v>
          </cell>
          <cell r="F89">
            <v>115241</v>
          </cell>
          <cell r="G89">
            <v>57318</v>
          </cell>
          <cell r="H89">
            <v>214128</v>
          </cell>
          <cell r="I89">
            <v>413638.46</v>
          </cell>
          <cell r="J89">
            <v>438170.25</v>
          </cell>
          <cell r="K89">
            <v>92653</v>
          </cell>
          <cell r="L89">
            <v>188488.39</v>
          </cell>
          <cell r="M89">
            <v>1918182</v>
          </cell>
          <cell r="N89">
            <v>46265</v>
          </cell>
          <cell r="O89">
            <v>4972589</v>
          </cell>
          <cell r="P89">
            <v>286415</v>
          </cell>
          <cell r="Q89">
            <v>290145</v>
          </cell>
          <cell r="R89">
            <v>967114</v>
          </cell>
          <cell r="S89">
            <v>212279</v>
          </cell>
          <cell r="T89">
            <v>539564</v>
          </cell>
          <cell r="U89">
            <v>285110</v>
          </cell>
          <cell r="V89">
            <v>123033</v>
          </cell>
          <cell r="W89">
            <v>18417292.079999998</v>
          </cell>
          <cell r="X89">
            <v>200649</v>
          </cell>
          <cell r="Y89">
            <v>332654.59000000003</v>
          </cell>
          <cell r="Z89">
            <v>310721</v>
          </cell>
          <cell r="AA89">
            <v>96674.5</v>
          </cell>
          <cell r="AB89">
            <v>285995.11</v>
          </cell>
          <cell r="AC89">
            <v>215636</v>
          </cell>
          <cell r="AD89">
            <v>1033411</v>
          </cell>
          <cell r="AE89">
            <v>234858</v>
          </cell>
          <cell r="AF89">
            <v>213603</v>
          </cell>
          <cell r="AG89">
            <v>125245.64</v>
          </cell>
          <cell r="AH89">
            <v>560657</v>
          </cell>
          <cell r="AI89">
            <v>274144</v>
          </cell>
          <cell r="AJ89">
            <v>92832</v>
          </cell>
          <cell r="AK89">
            <v>31025883</v>
          </cell>
          <cell r="AL89">
            <v>166656</v>
          </cell>
          <cell r="AM89">
            <v>203511.5</v>
          </cell>
          <cell r="AN89">
            <v>1034098</v>
          </cell>
          <cell r="AO89">
            <v>1185051</v>
          </cell>
          <cell r="AP89">
            <v>182983</v>
          </cell>
          <cell r="AQ89">
            <v>39959</v>
          </cell>
          <cell r="AR89">
            <v>2604558</v>
          </cell>
          <cell r="AS89">
            <v>144696</v>
          </cell>
          <cell r="AT89">
            <v>459330</v>
          </cell>
          <cell r="AU89">
            <v>620618</v>
          </cell>
          <cell r="AV89">
            <v>231949</v>
          </cell>
          <cell r="AW89">
            <v>271059</v>
          </cell>
          <cell r="AX89">
            <v>473943</v>
          </cell>
          <cell r="AY89">
            <v>73669</v>
          </cell>
          <cell r="AZ89">
            <v>196275</v>
          </cell>
          <cell r="BA89">
            <v>2840795</v>
          </cell>
          <cell r="BB89">
            <v>163793</v>
          </cell>
          <cell r="BC89">
            <v>14410832</v>
          </cell>
          <cell r="BD89">
            <v>970647</v>
          </cell>
          <cell r="BE89">
            <v>196804</v>
          </cell>
          <cell r="BF89">
            <v>189057</v>
          </cell>
          <cell r="BG89">
            <v>4898141.3</v>
          </cell>
          <cell r="BH89">
            <v>184230.59</v>
          </cell>
          <cell r="BI89">
            <v>0</v>
          </cell>
          <cell r="BJ89">
            <v>84018</v>
          </cell>
          <cell r="BK89">
            <v>0</v>
          </cell>
          <cell r="BL89">
            <v>10136665</v>
          </cell>
          <cell r="BM89">
            <v>655925</v>
          </cell>
          <cell r="BN89">
            <v>302814</v>
          </cell>
          <cell r="BO89">
            <v>1095880</v>
          </cell>
          <cell r="BP89">
            <v>267951</v>
          </cell>
          <cell r="BQ89">
            <v>212510.2</v>
          </cell>
          <cell r="BR89">
            <v>33532704.190000001</v>
          </cell>
          <cell r="BS89">
            <v>735232</v>
          </cell>
          <cell r="BT89">
            <v>289230</v>
          </cell>
          <cell r="BU89">
            <v>4482710</v>
          </cell>
          <cell r="BV89">
            <v>42091.3</v>
          </cell>
          <cell r="BW89">
            <v>214450</v>
          </cell>
          <cell r="BX89">
            <v>2371320</v>
          </cell>
          <cell r="BY89">
            <v>113968</v>
          </cell>
          <cell r="BZ89">
            <v>54053</v>
          </cell>
          <cell r="CA89">
            <v>387185</v>
          </cell>
          <cell r="CB89">
            <v>273023</v>
          </cell>
          <cell r="CC89">
            <v>993062</v>
          </cell>
          <cell r="CD89">
            <v>423184</v>
          </cell>
          <cell r="CE89">
            <v>848694</v>
          </cell>
          <cell r="CF89">
            <v>143722</v>
          </cell>
          <cell r="CG89">
            <v>122673</v>
          </cell>
          <cell r="CH89">
            <v>170133</v>
          </cell>
          <cell r="CI89">
            <v>140988</v>
          </cell>
          <cell r="CJ89">
            <v>988039</v>
          </cell>
          <cell r="CK89">
            <v>23738</v>
          </cell>
          <cell r="CL89">
            <v>157334</v>
          </cell>
        </row>
        <row r="90">
          <cell r="A90" t="str">
            <v>4301020106.307</v>
          </cell>
          <cell r="B90" t="str">
            <v>รายได้ค่ารักษาประกันสังคม OP-นอกเครือข่าย</v>
          </cell>
          <cell r="C90">
            <v>91330</v>
          </cell>
          <cell r="D90">
            <v>0</v>
          </cell>
          <cell r="E90">
            <v>3214</v>
          </cell>
          <cell r="F90">
            <v>0</v>
          </cell>
          <cell r="G90">
            <v>0</v>
          </cell>
          <cell r="H90">
            <v>0</v>
          </cell>
          <cell r="I90">
            <v>450574.57</v>
          </cell>
          <cell r="J90">
            <v>0</v>
          </cell>
          <cell r="K90">
            <v>226181</v>
          </cell>
          <cell r="L90">
            <v>15881</v>
          </cell>
          <cell r="M90">
            <v>7038</v>
          </cell>
          <cell r="N90">
            <v>108549</v>
          </cell>
          <cell r="O90">
            <v>0</v>
          </cell>
          <cell r="P90">
            <v>760</v>
          </cell>
          <cell r="Q90">
            <v>0</v>
          </cell>
          <cell r="R90">
            <v>855</v>
          </cell>
          <cell r="S90">
            <v>0</v>
          </cell>
          <cell r="T90">
            <v>0</v>
          </cell>
          <cell r="U90">
            <v>12673</v>
          </cell>
          <cell r="V90">
            <v>0</v>
          </cell>
          <cell r="W90">
            <v>59058</v>
          </cell>
          <cell r="X90">
            <v>0</v>
          </cell>
          <cell r="Y90">
            <v>7696</v>
          </cell>
          <cell r="Z90">
            <v>725</v>
          </cell>
          <cell r="AA90">
            <v>0</v>
          </cell>
          <cell r="AB90">
            <v>16334</v>
          </cell>
          <cell r="AC90">
            <v>0</v>
          </cell>
          <cell r="AD90">
            <v>29951</v>
          </cell>
          <cell r="AE90">
            <v>0</v>
          </cell>
          <cell r="AF90">
            <v>0</v>
          </cell>
          <cell r="AG90">
            <v>0</v>
          </cell>
          <cell r="AH90">
            <v>4964</v>
          </cell>
          <cell r="AI90">
            <v>0</v>
          </cell>
          <cell r="AJ90">
            <v>0</v>
          </cell>
          <cell r="AK90">
            <v>2391672</v>
          </cell>
          <cell r="AL90">
            <v>0</v>
          </cell>
          <cell r="AM90">
            <v>60557</v>
          </cell>
          <cell r="AN90">
            <v>0</v>
          </cell>
          <cell r="AO90">
            <v>111424</v>
          </cell>
          <cell r="AP90">
            <v>76889</v>
          </cell>
          <cell r="AQ90">
            <v>0</v>
          </cell>
          <cell r="AR90">
            <v>239104</v>
          </cell>
          <cell r="AS90">
            <v>0</v>
          </cell>
          <cell r="AT90">
            <v>133397</v>
          </cell>
          <cell r="AU90">
            <v>37380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188823</v>
          </cell>
          <cell r="BB90">
            <v>49444</v>
          </cell>
          <cell r="BC90">
            <v>240438</v>
          </cell>
          <cell r="BD90">
            <v>0</v>
          </cell>
          <cell r="BE90">
            <v>0</v>
          </cell>
          <cell r="BF90">
            <v>0</v>
          </cell>
          <cell r="BG90">
            <v>75544</v>
          </cell>
          <cell r="BH90">
            <v>11110</v>
          </cell>
          <cell r="BI90">
            <v>14166</v>
          </cell>
          <cell r="BJ90">
            <v>0</v>
          </cell>
          <cell r="BK90">
            <v>0</v>
          </cell>
          <cell r="BL90">
            <v>0</v>
          </cell>
          <cell r="BM90">
            <v>4379</v>
          </cell>
          <cell r="BN90">
            <v>0</v>
          </cell>
          <cell r="BO90">
            <v>195906</v>
          </cell>
          <cell r="BP90">
            <v>0</v>
          </cell>
          <cell r="BQ90">
            <v>0</v>
          </cell>
          <cell r="BR90">
            <v>3178118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10713</v>
          </cell>
          <cell r="BZ90">
            <v>0</v>
          </cell>
          <cell r="CA90">
            <v>4446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11916</v>
          </cell>
          <cell r="CK90">
            <v>0</v>
          </cell>
          <cell r="CL90">
            <v>0</v>
          </cell>
        </row>
        <row r="91">
          <cell r="A91" t="str">
            <v>4301020106.308</v>
          </cell>
          <cell r="B91" t="str">
            <v>รายได้ค่ารักษาประกันสังคม IP-นอกเครือข่าย</v>
          </cell>
          <cell r="C91">
            <v>2808669</v>
          </cell>
          <cell r="D91">
            <v>71049</v>
          </cell>
          <cell r="E91">
            <v>3083</v>
          </cell>
          <cell r="F91">
            <v>0</v>
          </cell>
          <cell r="G91">
            <v>13569</v>
          </cell>
          <cell r="H91">
            <v>21714</v>
          </cell>
          <cell r="I91">
            <v>261029.88</v>
          </cell>
          <cell r="J91">
            <v>0</v>
          </cell>
          <cell r="K91">
            <v>126030</v>
          </cell>
          <cell r="L91">
            <v>3597</v>
          </cell>
          <cell r="M91">
            <v>196012</v>
          </cell>
          <cell r="N91">
            <v>2418</v>
          </cell>
          <cell r="O91">
            <v>478522</v>
          </cell>
          <cell r="P91">
            <v>42476</v>
          </cell>
          <cell r="Q91">
            <v>226401</v>
          </cell>
          <cell r="R91">
            <v>7364</v>
          </cell>
          <cell r="S91">
            <v>34394</v>
          </cell>
          <cell r="T91">
            <v>31227</v>
          </cell>
          <cell r="U91">
            <v>40372</v>
          </cell>
          <cell r="V91">
            <v>0</v>
          </cell>
          <cell r="W91">
            <v>1520622</v>
          </cell>
          <cell r="X91">
            <v>20849</v>
          </cell>
          <cell r="Y91">
            <v>164153</v>
          </cell>
          <cell r="Z91">
            <v>82126</v>
          </cell>
          <cell r="AA91">
            <v>9815</v>
          </cell>
          <cell r="AB91">
            <v>16279</v>
          </cell>
          <cell r="AC91">
            <v>47038</v>
          </cell>
          <cell r="AD91">
            <v>216871</v>
          </cell>
          <cell r="AE91">
            <v>62249</v>
          </cell>
          <cell r="AF91">
            <v>25195</v>
          </cell>
          <cell r="AG91">
            <v>892</v>
          </cell>
          <cell r="AH91">
            <v>32607</v>
          </cell>
          <cell r="AI91">
            <v>8392</v>
          </cell>
          <cell r="AJ91">
            <v>2699</v>
          </cell>
          <cell r="AK91">
            <v>4728112</v>
          </cell>
          <cell r="AL91">
            <v>45663</v>
          </cell>
          <cell r="AM91">
            <v>115150.5</v>
          </cell>
          <cell r="AN91">
            <v>175506.9</v>
          </cell>
          <cell r="AO91">
            <v>128144</v>
          </cell>
          <cell r="AP91">
            <v>60797</v>
          </cell>
          <cell r="AQ91">
            <v>21534</v>
          </cell>
          <cell r="AR91">
            <v>131704</v>
          </cell>
          <cell r="AS91">
            <v>87315</v>
          </cell>
          <cell r="AT91">
            <v>5008</v>
          </cell>
          <cell r="AU91">
            <v>58171</v>
          </cell>
          <cell r="AV91">
            <v>70407</v>
          </cell>
          <cell r="AW91">
            <v>0</v>
          </cell>
          <cell r="AX91">
            <v>79094</v>
          </cell>
          <cell r="AY91">
            <v>0</v>
          </cell>
          <cell r="AZ91">
            <v>94014</v>
          </cell>
          <cell r="BA91">
            <v>423625</v>
          </cell>
          <cell r="BB91">
            <v>77074</v>
          </cell>
          <cell r="BC91">
            <v>3365703</v>
          </cell>
          <cell r="BD91">
            <v>140666</v>
          </cell>
          <cell r="BE91">
            <v>18461</v>
          </cell>
          <cell r="BF91">
            <v>0</v>
          </cell>
          <cell r="BG91">
            <v>652591.5</v>
          </cell>
          <cell r="BH91">
            <v>0</v>
          </cell>
          <cell r="BI91">
            <v>0</v>
          </cell>
          <cell r="BJ91">
            <v>57211</v>
          </cell>
          <cell r="BK91">
            <v>0</v>
          </cell>
          <cell r="BL91">
            <v>1751511</v>
          </cell>
          <cell r="BM91">
            <v>0</v>
          </cell>
          <cell r="BN91">
            <v>0</v>
          </cell>
          <cell r="BO91">
            <v>287506</v>
          </cell>
          <cell r="BP91">
            <v>30158</v>
          </cell>
          <cell r="BQ91">
            <v>0</v>
          </cell>
          <cell r="BR91">
            <v>22430591</v>
          </cell>
          <cell r="BS91">
            <v>81587</v>
          </cell>
          <cell r="BT91">
            <v>0</v>
          </cell>
          <cell r="BU91">
            <v>864766</v>
          </cell>
          <cell r="BV91">
            <v>0</v>
          </cell>
          <cell r="BW91">
            <v>0</v>
          </cell>
          <cell r="BX91">
            <v>113404</v>
          </cell>
          <cell r="BY91">
            <v>41629</v>
          </cell>
          <cell r="BZ91">
            <v>0</v>
          </cell>
          <cell r="CA91">
            <v>9427</v>
          </cell>
          <cell r="CB91">
            <v>92141</v>
          </cell>
          <cell r="CC91">
            <v>34408</v>
          </cell>
          <cell r="CD91">
            <v>40418</v>
          </cell>
          <cell r="CE91">
            <v>51105</v>
          </cell>
          <cell r="CF91">
            <v>60</v>
          </cell>
          <cell r="CG91">
            <v>0</v>
          </cell>
          <cell r="CH91">
            <v>0</v>
          </cell>
          <cell r="CI91">
            <v>0</v>
          </cell>
          <cell r="CJ91">
            <v>223879</v>
          </cell>
          <cell r="CK91">
            <v>0</v>
          </cell>
          <cell r="CL91">
            <v>2061</v>
          </cell>
        </row>
        <row r="92">
          <cell r="A92" t="str">
            <v>4301020106.311</v>
          </cell>
          <cell r="B92" t="str">
            <v>รายได้ค่ารักษาประกันสังคม-กองทุนทดแทน</v>
          </cell>
          <cell r="C92">
            <v>386312</v>
          </cell>
          <cell r="D92">
            <v>13568</v>
          </cell>
          <cell r="E92">
            <v>6855</v>
          </cell>
          <cell r="F92">
            <v>0</v>
          </cell>
          <cell r="G92">
            <v>5599</v>
          </cell>
          <cell r="H92">
            <v>25764</v>
          </cell>
          <cell r="I92">
            <v>2259</v>
          </cell>
          <cell r="J92">
            <v>0</v>
          </cell>
          <cell r="K92">
            <v>4655.24</v>
          </cell>
          <cell r="L92">
            <v>59044</v>
          </cell>
          <cell r="M92">
            <v>70552.25</v>
          </cell>
          <cell r="N92">
            <v>0</v>
          </cell>
          <cell r="O92">
            <v>547534.59</v>
          </cell>
          <cell r="P92">
            <v>11838</v>
          </cell>
          <cell r="Q92">
            <v>13417</v>
          </cell>
          <cell r="R92">
            <v>0</v>
          </cell>
          <cell r="S92">
            <v>14691</v>
          </cell>
          <cell r="T92">
            <v>8055</v>
          </cell>
          <cell r="U92">
            <v>5163</v>
          </cell>
          <cell r="V92">
            <v>0</v>
          </cell>
          <cell r="W92">
            <v>407822</v>
          </cell>
          <cell r="X92">
            <v>18914</v>
          </cell>
          <cell r="Y92">
            <v>0</v>
          </cell>
          <cell r="Z92">
            <v>10838</v>
          </cell>
          <cell r="AA92">
            <v>150</v>
          </cell>
          <cell r="AB92">
            <v>12567</v>
          </cell>
          <cell r="AC92">
            <v>126</v>
          </cell>
          <cell r="AD92">
            <v>36047</v>
          </cell>
          <cell r="AE92">
            <v>42389.45</v>
          </cell>
          <cell r="AF92">
            <v>12514</v>
          </cell>
          <cell r="AG92">
            <v>39402</v>
          </cell>
          <cell r="AH92">
            <v>27420</v>
          </cell>
          <cell r="AI92">
            <v>23868</v>
          </cell>
          <cell r="AJ92">
            <v>19890</v>
          </cell>
          <cell r="AK92">
            <v>503446</v>
          </cell>
          <cell r="AL92">
            <v>18629</v>
          </cell>
          <cell r="AM92">
            <v>7773</v>
          </cell>
          <cell r="AN92">
            <v>140317</v>
          </cell>
          <cell r="AO92">
            <v>138641</v>
          </cell>
          <cell r="AP92">
            <v>61217</v>
          </cell>
          <cell r="AQ92">
            <v>11414</v>
          </cell>
          <cell r="AR92">
            <v>258730</v>
          </cell>
          <cell r="AS92">
            <v>38273</v>
          </cell>
          <cell r="AT92">
            <v>5901</v>
          </cell>
          <cell r="AU92">
            <v>85348</v>
          </cell>
          <cell r="AV92">
            <v>34925</v>
          </cell>
          <cell r="AW92">
            <v>56114</v>
          </cell>
          <cell r="AX92">
            <v>62599</v>
          </cell>
          <cell r="AY92">
            <v>36487.1</v>
          </cell>
          <cell r="AZ92">
            <v>18529</v>
          </cell>
          <cell r="BA92">
            <v>612128.19999999995</v>
          </cell>
          <cell r="BB92">
            <v>21212</v>
          </cell>
          <cell r="BC92">
            <v>825177.13</v>
          </cell>
          <cell r="BD92">
            <v>52568</v>
          </cell>
          <cell r="BE92">
            <v>51909.5</v>
          </cell>
          <cell r="BF92">
            <v>8384</v>
          </cell>
          <cell r="BG92">
            <v>151258</v>
          </cell>
          <cell r="BH92">
            <v>27506</v>
          </cell>
          <cell r="BI92">
            <v>38159</v>
          </cell>
          <cell r="BJ92">
            <v>5943</v>
          </cell>
          <cell r="BK92">
            <v>0</v>
          </cell>
          <cell r="BL92">
            <v>618953</v>
          </cell>
          <cell r="BM92">
            <v>21680.55</v>
          </cell>
          <cell r="BN92">
            <v>35182</v>
          </cell>
          <cell r="BO92">
            <v>28493.4</v>
          </cell>
          <cell r="BP92">
            <v>33722</v>
          </cell>
          <cell r="BQ92">
            <v>0</v>
          </cell>
          <cell r="BR92">
            <v>6188646</v>
          </cell>
          <cell r="BS92">
            <v>252945.39</v>
          </cell>
          <cell r="BT92">
            <v>8670</v>
          </cell>
          <cell r="BU92">
            <v>375436.09</v>
          </cell>
          <cell r="BV92">
            <v>28095</v>
          </cell>
          <cell r="BW92">
            <v>50949.8</v>
          </cell>
          <cell r="BX92">
            <v>165840.53</v>
          </cell>
          <cell r="BY92">
            <v>32129</v>
          </cell>
          <cell r="BZ92">
            <v>37809</v>
          </cell>
          <cell r="CA92">
            <v>24146</v>
          </cell>
          <cell r="CB92">
            <v>1000</v>
          </cell>
          <cell r="CC92">
            <v>171585.2</v>
          </cell>
          <cell r="CD92">
            <v>89933.28</v>
          </cell>
          <cell r="CE92">
            <v>82063.7</v>
          </cell>
          <cell r="CF92">
            <v>8070</v>
          </cell>
          <cell r="CG92">
            <v>40888</v>
          </cell>
          <cell r="CH92">
            <v>47746</v>
          </cell>
          <cell r="CI92">
            <v>11030.84</v>
          </cell>
          <cell r="CJ92">
            <v>202146</v>
          </cell>
          <cell r="CK92">
            <v>0</v>
          </cell>
          <cell r="CL92">
            <v>10519</v>
          </cell>
        </row>
        <row r="93">
          <cell r="A93" t="str">
            <v>4301020106.312</v>
          </cell>
          <cell r="B93" t="str">
            <v>รายได้ค่ารักษาประกันสังคม 72 ชั่วโมงแรก</v>
          </cell>
          <cell r="C93">
            <v>0</v>
          </cell>
          <cell r="D93">
            <v>0</v>
          </cell>
          <cell r="E93">
            <v>54766</v>
          </cell>
          <cell r="F93">
            <v>88150</v>
          </cell>
          <cell r="G93">
            <v>25333</v>
          </cell>
          <cell r="H93">
            <v>61789</v>
          </cell>
          <cell r="I93">
            <v>0</v>
          </cell>
          <cell r="J93">
            <v>316188.5</v>
          </cell>
          <cell r="K93">
            <v>0</v>
          </cell>
          <cell r="L93">
            <v>0</v>
          </cell>
          <cell r="M93">
            <v>289559</v>
          </cell>
          <cell r="N93">
            <v>0</v>
          </cell>
          <cell r="O93">
            <v>1175941</v>
          </cell>
          <cell r="P93">
            <v>142888</v>
          </cell>
          <cell r="Q93">
            <v>114088</v>
          </cell>
          <cell r="R93">
            <v>341310</v>
          </cell>
          <cell r="S93">
            <v>70619</v>
          </cell>
          <cell r="T93">
            <v>148865</v>
          </cell>
          <cell r="U93">
            <v>133245</v>
          </cell>
          <cell r="V93">
            <v>13370</v>
          </cell>
          <cell r="W93">
            <v>2732435</v>
          </cell>
          <cell r="X93">
            <v>13986</v>
          </cell>
          <cell r="Y93">
            <v>0</v>
          </cell>
          <cell r="Z93">
            <v>0</v>
          </cell>
          <cell r="AA93">
            <v>14999</v>
          </cell>
          <cell r="AB93">
            <v>18022</v>
          </cell>
          <cell r="AC93">
            <v>12078</v>
          </cell>
          <cell r="AD93">
            <v>84773</v>
          </cell>
          <cell r="AE93">
            <v>0</v>
          </cell>
          <cell r="AF93">
            <v>39695</v>
          </cell>
          <cell r="AG93">
            <v>11867</v>
          </cell>
          <cell r="AH93">
            <v>185604</v>
          </cell>
          <cell r="AI93">
            <v>66931</v>
          </cell>
          <cell r="AJ93">
            <v>81343</v>
          </cell>
          <cell r="AK93">
            <v>4694270</v>
          </cell>
          <cell r="AL93">
            <v>80350</v>
          </cell>
          <cell r="AM93">
            <v>0</v>
          </cell>
          <cell r="AN93">
            <v>55522</v>
          </cell>
          <cell r="AO93">
            <v>407069</v>
          </cell>
          <cell r="AP93">
            <v>26813</v>
          </cell>
          <cell r="AQ93">
            <v>0</v>
          </cell>
          <cell r="AR93">
            <v>460195</v>
          </cell>
          <cell r="AS93">
            <v>33454</v>
          </cell>
          <cell r="AT93">
            <v>197172</v>
          </cell>
          <cell r="AU93">
            <v>248027</v>
          </cell>
          <cell r="AV93">
            <v>95447</v>
          </cell>
          <cell r="AW93">
            <v>0</v>
          </cell>
          <cell r="AX93">
            <v>0</v>
          </cell>
          <cell r="AY93">
            <v>73997</v>
          </cell>
          <cell r="AZ93">
            <v>0</v>
          </cell>
          <cell r="BA93">
            <v>1607918</v>
          </cell>
          <cell r="BB93">
            <v>916</v>
          </cell>
          <cell r="BC93">
            <v>1894209</v>
          </cell>
          <cell r="BD93">
            <v>357845</v>
          </cell>
          <cell r="BE93">
            <v>22919</v>
          </cell>
          <cell r="BF93">
            <v>65885</v>
          </cell>
          <cell r="BG93">
            <v>1096007.5</v>
          </cell>
          <cell r="BH93">
            <v>24783.5</v>
          </cell>
          <cell r="BI93">
            <v>0</v>
          </cell>
          <cell r="BJ93">
            <v>15262</v>
          </cell>
          <cell r="BK93">
            <v>0</v>
          </cell>
          <cell r="BL93">
            <v>672265</v>
          </cell>
          <cell r="BM93">
            <v>90337</v>
          </cell>
          <cell r="BN93">
            <v>141236</v>
          </cell>
          <cell r="BO93">
            <v>69279</v>
          </cell>
          <cell r="BP93">
            <v>121436</v>
          </cell>
          <cell r="BQ93">
            <v>44760</v>
          </cell>
          <cell r="BR93">
            <v>7531483</v>
          </cell>
          <cell r="BS93">
            <v>262271</v>
          </cell>
          <cell r="BT93">
            <v>0</v>
          </cell>
          <cell r="BU93">
            <v>593046</v>
          </cell>
          <cell r="BV93">
            <v>0</v>
          </cell>
          <cell r="BW93">
            <v>40680</v>
          </cell>
          <cell r="BX93">
            <v>239580</v>
          </cell>
          <cell r="BY93">
            <v>5219</v>
          </cell>
          <cell r="BZ93">
            <v>15770</v>
          </cell>
          <cell r="CA93">
            <v>50423</v>
          </cell>
          <cell r="CB93">
            <v>0</v>
          </cell>
          <cell r="CC93">
            <v>247985</v>
          </cell>
          <cell r="CD93">
            <v>258991</v>
          </cell>
          <cell r="CE93">
            <v>201769</v>
          </cell>
          <cell r="CF93">
            <v>0</v>
          </cell>
          <cell r="CG93">
            <v>18502</v>
          </cell>
          <cell r="CH93">
            <v>6353</v>
          </cell>
          <cell r="CI93">
            <v>112130</v>
          </cell>
          <cell r="CJ93">
            <v>494875</v>
          </cell>
          <cell r="CK93">
            <v>25557</v>
          </cell>
          <cell r="CL93">
            <v>0</v>
          </cell>
        </row>
        <row r="94">
          <cell r="A94" t="str">
            <v>4301020106.313</v>
          </cell>
          <cell r="B94" t="str">
            <v>รายได้ค่ารักษาประกันสังคม-ค่าใช้จ่ายสูง/อุบัติเหตุ/ฉุกเฉิน OP</v>
          </cell>
          <cell r="C94">
            <v>20798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706475</v>
          </cell>
          <cell r="I94">
            <v>0</v>
          </cell>
          <cell r="J94">
            <v>0</v>
          </cell>
          <cell r="K94">
            <v>1893</v>
          </cell>
          <cell r="L94">
            <v>0</v>
          </cell>
          <cell r="M94">
            <v>0</v>
          </cell>
          <cell r="N94">
            <v>2821</v>
          </cell>
          <cell r="O94">
            <v>5612832</v>
          </cell>
          <cell r="P94">
            <v>7163</v>
          </cell>
          <cell r="Q94">
            <v>0</v>
          </cell>
          <cell r="R94">
            <v>250</v>
          </cell>
          <cell r="S94">
            <v>233774</v>
          </cell>
          <cell r="T94">
            <v>14809</v>
          </cell>
          <cell r="U94">
            <v>0</v>
          </cell>
          <cell r="V94">
            <v>0</v>
          </cell>
          <cell r="W94">
            <v>2898358.25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18610</v>
          </cell>
          <cell r="AK94">
            <v>13235575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2259105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4851</v>
          </cell>
          <cell r="AX94">
            <v>0</v>
          </cell>
          <cell r="AY94">
            <v>0</v>
          </cell>
          <cell r="AZ94">
            <v>0</v>
          </cell>
          <cell r="BA94">
            <v>2278528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2642592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1028770.25</v>
          </cell>
          <cell r="BM94">
            <v>0</v>
          </cell>
          <cell r="BN94">
            <v>616706</v>
          </cell>
          <cell r="BO94">
            <v>0</v>
          </cell>
          <cell r="BP94">
            <v>0</v>
          </cell>
          <cell r="BQ94">
            <v>0</v>
          </cell>
          <cell r="BR94">
            <v>4655689</v>
          </cell>
          <cell r="BS94">
            <v>4510</v>
          </cell>
          <cell r="BT94">
            <v>0</v>
          </cell>
          <cell r="BU94">
            <v>1901333</v>
          </cell>
          <cell r="BV94">
            <v>1730</v>
          </cell>
          <cell r="BW94">
            <v>8731</v>
          </cell>
          <cell r="BX94">
            <v>27122</v>
          </cell>
          <cell r="BY94">
            <v>50659</v>
          </cell>
          <cell r="BZ94">
            <v>11797</v>
          </cell>
          <cell r="CA94">
            <v>0</v>
          </cell>
          <cell r="CB94">
            <v>6589</v>
          </cell>
          <cell r="CC94">
            <v>1208963</v>
          </cell>
          <cell r="CD94">
            <v>6042</v>
          </cell>
          <cell r="CE94">
            <v>674675</v>
          </cell>
          <cell r="CF94">
            <v>0</v>
          </cell>
          <cell r="CG94">
            <v>0</v>
          </cell>
          <cell r="CH94">
            <v>36603</v>
          </cell>
          <cell r="CI94">
            <v>21243</v>
          </cell>
          <cell r="CJ94">
            <v>315984</v>
          </cell>
          <cell r="CK94">
            <v>0</v>
          </cell>
          <cell r="CL94">
            <v>0</v>
          </cell>
        </row>
        <row r="95">
          <cell r="A95" t="str">
            <v>4301020106.314</v>
          </cell>
          <cell r="B95" t="str">
            <v>รายได้ค่ารักษาประกันสังคม-ค่าใช้จ่ายสูง IP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28764.95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168870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1454679.12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4665989</v>
          </cell>
          <cell r="AL95">
            <v>0</v>
          </cell>
          <cell r="AM95">
            <v>0</v>
          </cell>
          <cell r="AN95">
            <v>0</v>
          </cell>
          <cell r="AO95">
            <v>29000</v>
          </cell>
          <cell r="AP95">
            <v>0</v>
          </cell>
          <cell r="AQ95">
            <v>0</v>
          </cell>
          <cell r="AR95">
            <v>99560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83543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3807889</v>
          </cell>
          <cell r="BD95">
            <v>0</v>
          </cell>
          <cell r="BE95">
            <v>0</v>
          </cell>
          <cell r="BF95">
            <v>0</v>
          </cell>
          <cell r="BG95">
            <v>63352.5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1803049.1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31228664</v>
          </cell>
          <cell r="BS95">
            <v>64035</v>
          </cell>
          <cell r="BT95">
            <v>0</v>
          </cell>
          <cell r="BU95">
            <v>45700</v>
          </cell>
          <cell r="BV95">
            <v>0</v>
          </cell>
          <cell r="BW95">
            <v>0</v>
          </cell>
          <cell r="BX95">
            <v>35262</v>
          </cell>
          <cell r="BY95">
            <v>0</v>
          </cell>
          <cell r="BZ95">
            <v>0</v>
          </cell>
          <cell r="CA95">
            <v>25013</v>
          </cell>
          <cell r="CB95">
            <v>11589</v>
          </cell>
          <cell r="CC95">
            <v>12405</v>
          </cell>
          <cell r="CD95">
            <v>15393</v>
          </cell>
          <cell r="CE95">
            <v>6500</v>
          </cell>
          <cell r="CF95">
            <v>0</v>
          </cell>
          <cell r="CG95">
            <v>0</v>
          </cell>
          <cell r="CH95">
            <v>43589</v>
          </cell>
          <cell r="CI95">
            <v>0</v>
          </cell>
          <cell r="CJ95">
            <v>6350</v>
          </cell>
          <cell r="CK95">
            <v>0</v>
          </cell>
          <cell r="CL95">
            <v>0</v>
          </cell>
        </row>
        <row r="96">
          <cell r="A96" t="str">
            <v>4301020106.315</v>
          </cell>
          <cell r="B96" t="str">
            <v>ส่วนต่างค่ารักษาที่สูงกว่าเหมาจ่ายรายหัว - กองทุนประกันสังคม - OP</v>
          </cell>
          <cell r="C96">
            <v>-13156278.99</v>
          </cell>
          <cell r="D96">
            <v>0</v>
          </cell>
          <cell r="E96">
            <v>-222492.53</v>
          </cell>
          <cell r="F96">
            <v>0</v>
          </cell>
          <cell r="G96">
            <v>-125677.78</v>
          </cell>
          <cell r="H96">
            <v>-953338.03</v>
          </cell>
          <cell r="I96">
            <v>-74062.38</v>
          </cell>
          <cell r="J96">
            <v>-202851.41</v>
          </cell>
          <cell r="K96">
            <v>-274939.59999999998</v>
          </cell>
          <cell r="L96">
            <v>-313694.53000000003</v>
          </cell>
          <cell r="M96">
            <v>0</v>
          </cell>
          <cell r="N96">
            <v>0</v>
          </cell>
          <cell r="O96">
            <v>-4631823.6399999997</v>
          </cell>
          <cell r="P96">
            <v>-327584.53000000003</v>
          </cell>
          <cell r="Q96">
            <v>-515852.22</v>
          </cell>
          <cell r="R96">
            <v>-810690.77</v>
          </cell>
          <cell r="S96">
            <v>-709550.46</v>
          </cell>
          <cell r="T96">
            <v>-514757.83</v>
          </cell>
          <cell r="U96">
            <v>-608544.78</v>
          </cell>
          <cell r="V96">
            <v>-203648.12</v>
          </cell>
          <cell r="W96">
            <v>-16768755.41</v>
          </cell>
          <cell r="X96">
            <v>-150094.97</v>
          </cell>
          <cell r="Y96">
            <v>-537620.76</v>
          </cell>
          <cell r="Z96">
            <v>-157954.94</v>
          </cell>
          <cell r="AA96">
            <v>-140968.9</v>
          </cell>
          <cell r="AB96">
            <v>-322902.13</v>
          </cell>
          <cell r="AC96">
            <v>-413445.85</v>
          </cell>
          <cell r="AD96">
            <v>-1490328.26</v>
          </cell>
          <cell r="AE96">
            <v>-207665.36</v>
          </cell>
          <cell r="AF96">
            <v>-237892.91</v>
          </cell>
          <cell r="AG96">
            <v>-175366.96</v>
          </cell>
          <cell r="AH96">
            <v>-1329556.3799999999</v>
          </cell>
          <cell r="AI96">
            <v>-318799.49</v>
          </cell>
          <cell r="AJ96">
            <v>-242578.15</v>
          </cell>
          <cell r="AK96">
            <v>-31117750.109999999</v>
          </cell>
          <cell r="AL96">
            <v>-328314.19</v>
          </cell>
          <cell r="AM96">
            <v>-169089.96</v>
          </cell>
          <cell r="AN96">
            <v>-901613.49</v>
          </cell>
          <cell r="AO96">
            <v>-827443.21</v>
          </cell>
          <cell r="AP96">
            <v>-772527.66</v>
          </cell>
          <cell r="AQ96">
            <v>-136040.04999999999</v>
          </cell>
          <cell r="AR96">
            <v>-2884935.5</v>
          </cell>
          <cell r="AS96">
            <v>-449589.72</v>
          </cell>
          <cell r="AT96">
            <v>-2235958.2799999998</v>
          </cell>
          <cell r="AU96">
            <v>-854949.26</v>
          </cell>
          <cell r="AV96">
            <v>-193386.35</v>
          </cell>
          <cell r="AW96">
            <v>-326775.38</v>
          </cell>
          <cell r="AX96">
            <v>-561789.68999999994</v>
          </cell>
          <cell r="AY96">
            <v>-109430.69</v>
          </cell>
          <cell r="AZ96">
            <v>-389617.2</v>
          </cell>
          <cell r="BA96">
            <v>456543.61</v>
          </cell>
          <cell r="BB96">
            <v>-262894.5</v>
          </cell>
          <cell r="BC96">
            <v>-14341043.83</v>
          </cell>
          <cell r="BD96">
            <v>-609199.18000000005</v>
          </cell>
          <cell r="BE96">
            <v>-40218.94</v>
          </cell>
          <cell r="BF96">
            <v>-471359.94</v>
          </cell>
          <cell r="BG96">
            <v>-1676831.4</v>
          </cell>
          <cell r="BH96">
            <v>-144357.76000000001</v>
          </cell>
          <cell r="BI96">
            <v>0</v>
          </cell>
          <cell r="BJ96">
            <v>-188215.53</v>
          </cell>
          <cell r="BK96">
            <v>-197568.55</v>
          </cell>
          <cell r="BL96">
            <v>-5572544.8600000003</v>
          </cell>
          <cell r="BM96">
            <v>-621641.99</v>
          </cell>
          <cell r="BN96">
            <v>-566734.17000000004</v>
          </cell>
          <cell r="BO96">
            <v>-774756.28</v>
          </cell>
          <cell r="BP96">
            <v>-210599.16</v>
          </cell>
          <cell r="BQ96">
            <v>-192599.32</v>
          </cell>
          <cell r="BR96">
            <v>-30057223.329999998</v>
          </cell>
          <cell r="BS96">
            <v>-298507.95</v>
          </cell>
          <cell r="BT96">
            <v>-52461</v>
          </cell>
          <cell r="BU96">
            <v>-2223097.66</v>
          </cell>
          <cell r="BV96">
            <v>-289719.64</v>
          </cell>
          <cell r="BW96">
            <v>-235030.25</v>
          </cell>
          <cell r="BX96">
            <v>-1775991.33</v>
          </cell>
          <cell r="BY96">
            <v>-125339.56</v>
          </cell>
          <cell r="BZ96">
            <v>-429535.34</v>
          </cell>
          <cell r="CA96">
            <v>-241182</v>
          </cell>
          <cell r="CB96">
            <v>-236439.34</v>
          </cell>
          <cell r="CC96">
            <v>-672235.33</v>
          </cell>
          <cell r="CD96">
            <v>-504514.73</v>
          </cell>
          <cell r="CE96">
            <v>-429480.34</v>
          </cell>
          <cell r="CF96">
            <v>-309531.33</v>
          </cell>
          <cell r="CG96">
            <v>-174608</v>
          </cell>
          <cell r="CH96">
            <v>-140228.67000000001</v>
          </cell>
          <cell r="CI96">
            <v>-87090.66</v>
          </cell>
          <cell r="CJ96">
            <v>-1138768.0900000001</v>
          </cell>
          <cell r="CK96">
            <v>-61401.34</v>
          </cell>
          <cell r="CL96">
            <v>-69520.25</v>
          </cell>
        </row>
        <row r="97">
          <cell r="A97" t="str">
            <v>4301020106.317</v>
          </cell>
          <cell r="B97" t="str">
            <v>ส่วนต่างค่ารักษาที่สูงกว่าข้อตกลงตามหลักเกณฑ์การจ่าย - กองทุนประกันสังคม - IP</v>
          </cell>
          <cell r="C97">
            <v>-7200124.96</v>
          </cell>
          <cell r="D97">
            <v>0</v>
          </cell>
          <cell r="E97">
            <v>68952.789999999994</v>
          </cell>
          <cell r="F97">
            <v>0</v>
          </cell>
          <cell r="G97">
            <v>-30497.51</v>
          </cell>
          <cell r="H97">
            <v>-68857.27</v>
          </cell>
          <cell r="I97">
            <v>-3116.38</v>
          </cell>
          <cell r="J97">
            <v>-89805.04</v>
          </cell>
          <cell r="K97">
            <v>-8111.42</v>
          </cell>
          <cell r="L97">
            <v>-45946.2</v>
          </cell>
          <cell r="M97">
            <v>0</v>
          </cell>
          <cell r="N97">
            <v>0</v>
          </cell>
          <cell r="O97">
            <v>-2658077.2799999998</v>
          </cell>
          <cell r="P97">
            <v>-79746.98</v>
          </cell>
          <cell r="Q97">
            <v>-55316.91</v>
          </cell>
          <cell r="R97">
            <v>-387014.64</v>
          </cell>
          <cell r="S97">
            <v>-115211.02</v>
          </cell>
          <cell r="T97">
            <v>-308324.09000000003</v>
          </cell>
          <cell r="U97">
            <v>-50783.81</v>
          </cell>
          <cell r="V97">
            <v>-84435.64</v>
          </cell>
          <cell r="W97">
            <v>-8636305.0899999999</v>
          </cell>
          <cell r="X97">
            <v>-105235.76</v>
          </cell>
          <cell r="Y97">
            <v>-163463.81</v>
          </cell>
          <cell r="Z97">
            <v>-175662.24</v>
          </cell>
          <cell r="AA97">
            <v>-28114.880000000001</v>
          </cell>
          <cell r="AB97">
            <v>-196513.3</v>
          </cell>
          <cell r="AC97">
            <v>-80822.100000000006</v>
          </cell>
          <cell r="AD97">
            <v>-546508.53</v>
          </cell>
          <cell r="AE97">
            <v>-68917.460000000006</v>
          </cell>
          <cell r="AF97">
            <v>0</v>
          </cell>
          <cell r="AG97">
            <v>-42968.92</v>
          </cell>
          <cell r="AH97">
            <v>-364828.77</v>
          </cell>
          <cell r="AI97">
            <v>0</v>
          </cell>
          <cell r="AJ97">
            <v>0</v>
          </cell>
          <cell r="AK97">
            <v>-21865451.760000002</v>
          </cell>
          <cell r="AL97">
            <v>-10641.96</v>
          </cell>
          <cell r="AM97">
            <v>-71924.429999999993</v>
          </cell>
          <cell r="AN97">
            <v>-393587.11</v>
          </cell>
          <cell r="AO97">
            <v>-478610.1</v>
          </cell>
          <cell r="AP97">
            <v>-52209.41</v>
          </cell>
          <cell r="AQ97">
            <v>0</v>
          </cell>
          <cell r="AR97">
            <v>-1044666.71</v>
          </cell>
          <cell r="AS97">
            <v>-9987.5400000000009</v>
          </cell>
          <cell r="AT97">
            <v>-65825.87</v>
          </cell>
          <cell r="AU97">
            <v>-159062.82</v>
          </cell>
          <cell r="AV97">
            <v>-27357.97</v>
          </cell>
          <cell r="AW97">
            <v>-102424.65</v>
          </cell>
          <cell r="AX97">
            <v>-146745.89000000001</v>
          </cell>
          <cell r="AY97">
            <v>-12404</v>
          </cell>
          <cell r="AZ97">
            <v>-82934.98</v>
          </cell>
          <cell r="BA97">
            <v>725873.66</v>
          </cell>
          <cell r="BB97">
            <v>40909.33</v>
          </cell>
          <cell r="BC97">
            <v>-6655161.1399999997</v>
          </cell>
          <cell r="BD97">
            <v>-364824.86</v>
          </cell>
          <cell r="BE97">
            <v>-13219.67</v>
          </cell>
          <cell r="BF97">
            <v>0</v>
          </cell>
          <cell r="BG97">
            <v>-2963764.65</v>
          </cell>
          <cell r="BH97">
            <v>-61727.42</v>
          </cell>
          <cell r="BI97">
            <v>0</v>
          </cell>
          <cell r="BJ97">
            <v>-36909</v>
          </cell>
          <cell r="BK97">
            <v>0</v>
          </cell>
          <cell r="BL97">
            <v>-5500907.6900000004</v>
          </cell>
          <cell r="BM97">
            <v>-37769.5</v>
          </cell>
          <cell r="BN97">
            <v>-64907.34</v>
          </cell>
          <cell r="BO97">
            <v>-3012</v>
          </cell>
          <cell r="BP97">
            <v>-2866.33</v>
          </cell>
          <cell r="BQ97">
            <v>-20026.54</v>
          </cell>
          <cell r="BR97">
            <v>-3203223.64</v>
          </cell>
          <cell r="BS97">
            <v>-352846.22</v>
          </cell>
          <cell r="BT97">
            <v>0</v>
          </cell>
          <cell r="BU97">
            <v>-2708505</v>
          </cell>
          <cell r="BV97">
            <v>-28574.97</v>
          </cell>
          <cell r="BW97">
            <v>-114805.33</v>
          </cell>
          <cell r="BX97">
            <v>-910493.2</v>
          </cell>
          <cell r="BY97">
            <v>0</v>
          </cell>
          <cell r="BZ97">
            <v>-18384</v>
          </cell>
          <cell r="CA97">
            <v>-127423.66</v>
          </cell>
          <cell r="CB97">
            <v>-96852.33</v>
          </cell>
          <cell r="CC97">
            <v>-503152</v>
          </cell>
          <cell r="CD97">
            <v>-318532.36</v>
          </cell>
          <cell r="CE97">
            <v>-167075.68</v>
          </cell>
          <cell r="CF97">
            <v>-95003.67</v>
          </cell>
          <cell r="CG97">
            <v>0</v>
          </cell>
          <cell r="CH97">
            <v>-100363.34</v>
          </cell>
          <cell r="CI97">
            <v>0</v>
          </cell>
          <cell r="CJ97">
            <v>-463014.01</v>
          </cell>
          <cell r="CK97">
            <v>-20381.330000000002</v>
          </cell>
          <cell r="CL97">
            <v>-90703.45</v>
          </cell>
        </row>
        <row r="98">
          <cell r="A98" t="str">
            <v>4301020106.319</v>
          </cell>
          <cell r="B98" t="str">
            <v>ส่วนต่างค่ารักษาที่สูงกว่าข้อตกลงในการจ่ายตาม DRG -ประกันสังคม IP</v>
          </cell>
          <cell r="C98">
            <v>0</v>
          </cell>
          <cell r="D98">
            <v>0</v>
          </cell>
          <cell r="E98">
            <v>-9728</v>
          </cell>
          <cell r="F98">
            <v>0</v>
          </cell>
          <cell r="G98">
            <v>0</v>
          </cell>
          <cell r="H98">
            <v>-7962.64</v>
          </cell>
          <cell r="I98">
            <v>0</v>
          </cell>
          <cell r="J98">
            <v>0</v>
          </cell>
          <cell r="K98">
            <v>-500</v>
          </cell>
          <cell r="L98">
            <v>0</v>
          </cell>
          <cell r="M98">
            <v>-969003.93</v>
          </cell>
          <cell r="N98">
            <v>0</v>
          </cell>
          <cell r="O98">
            <v>-269078.34000000003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-780</v>
          </cell>
          <cell r="AA98">
            <v>-27968.35</v>
          </cell>
          <cell r="AB98">
            <v>0</v>
          </cell>
          <cell r="AC98">
            <v>0</v>
          </cell>
          <cell r="AD98">
            <v>-1922</v>
          </cell>
          <cell r="AE98">
            <v>-65400.98</v>
          </cell>
          <cell r="AF98">
            <v>-141868.37</v>
          </cell>
          <cell r="AG98">
            <v>0</v>
          </cell>
          <cell r="AH98">
            <v>0</v>
          </cell>
          <cell r="AI98">
            <v>-141438.92000000001</v>
          </cell>
          <cell r="AJ98">
            <v>-37683.72</v>
          </cell>
          <cell r="AK98">
            <v>-180458.6</v>
          </cell>
          <cell r="AL98">
            <v>-4462</v>
          </cell>
          <cell r="AM98">
            <v>0</v>
          </cell>
          <cell r="AN98">
            <v>0</v>
          </cell>
          <cell r="AO98">
            <v>3367</v>
          </cell>
          <cell r="AP98">
            <v>0</v>
          </cell>
          <cell r="AQ98">
            <v>0</v>
          </cell>
          <cell r="AR98">
            <v>-850641.18</v>
          </cell>
          <cell r="AS98">
            <v>-26697</v>
          </cell>
          <cell r="AT98">
            <v>0</v>
          </cell>
          <cell r="AU98">
            <v>-6909.35</v>
          </cell>
          <cell r="AV98">
            <v>-644</v>
          </cell>
          <cell r="AW98">
            <v>0</v>
          </cell>
          <cell r="AX98">
            <v>0</v>
          </cell>
          <cell r="AY98">
            <v>0</v>
          </cell>
          <cell r="AZ98">
            <v>2362.7199999999998</v>
          </cell>
          <cell r="BA98">
            <v>0</v>
          </cell>
          <cell r="BB98">
            <v>-6133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-145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-1837889.1</v>
          </cell>
          <cell r="BS98">
            <v>-30259</v>
          </cell>
          <cell r="BT98">
            <v>-183931.1</v>
          </cell>
          <cell r="BU98">
            <v>6907</v>
          </cell>
          <cell r="BV98">
            <v>-3411</v>
          </cell>
          <cell r="BW98">
            <v>0</v>
          </cell>
          <cell r="BX98">
            <v>0</v>
          </cell>
          <cell r="BY98">
            <v>-14140.44</v>
          </cell>
          <cell r="BZ98">
            <v>-13153</v>
          </cell>
          <cell r="CA98">
            <v>-30</v>
          </cell>
          <cell r="CB98">
            <v>-100</v>
          </cell>
          <cell r="CC98">
            <v>-13373.2</v>
          </cell>
          <cell r="CD98">
            <v>-1606</v>
          </cell>
          <cell r="CE98">
            <v>0</v>
          </cell>
          <cell r="CF98">
            <v>0</v>
          </cell>
          <cell r="CG98">
            <v>-7083.16</v>
          </cell>
          <cell r="CH98">
            <v>0</v>
          </cell>
          <cell r="CI98">
            <v>-53140.66</v>
          </cell>
          <cell r="CJ98">
            <v>-9609.75</v>
          </cell>
          <cell r="CK98">
            <v>-9138.67</v>
          </cell>
          <cell r="CL98">
            <v>-17607.330000000002</v>
          </cell>
        </row>
        <row r="99">
          <cell r="A99" t="str">
            <v>4301020106.320</v>
          </cell>
          <cell r="B99" t="str">
            <v>ส่วนต่างค่ารักษาที่ต่ำกว่าข้อตกลงในการจ่ายตาม DRG -ประกันสังคม IP</v>
          </cell>
          <cell r="C99">
            <v>0</v>
          </cell>
          <cell r="D99">
            <v>0</v>
          </cell>
          <cell r="E99">
            <v>15237.42</v>
          </cell>
          <cell r="F99">
            <v>0</v>
          </cell>
          <cell r="G99">
            <v>0</v>
          </cell>
          <cell r="H99">
            <v>19701.21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30787.5</v>
          </cell>
          <cell r="Q99">
            <v>63431.56</v>
          </cell>
          <cell r="R99">
            <v>0</v>
          </cell>
          <cell r="S99">
            <v>0</v>
          </cell>
          <cell r="T99">
            <v>155315.82999999999</v>
          </cell>
          <cell r="U99">
            <v>98527.12</v>
          </cell>
          <cell r="V99">
            <v>4072.37</v>
          </cell>
          <cell r="W99">
            <v>11658.6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82196.820000000007</v>
          </cell>
          <cell r="AG99">
            <v>0</v>
          </cell>
          <cell r="AH99">
            <v>0</v>
          </cell>
          <cell r="AI99">
            <v>0</v>
          </cell>
          <cell r="AJ99">
            <v>3367.16</v>
          </cell>
          <cell r="AK99">
            <v>0</v>
          </cell>
          <cell r="AL99">
            <v>0</v>
          </cell>
          <cell r="AM99">
            <v>2529.4</v>
          </cell>
          <cell r="AN99">
            <v>0</v>
          </cell>
          <cell r="AO99">
            <v>0</v>
          </cell>
          <cell r="AP99">
            <v>0</v>
          </cell>
          <cell r="AQ99">
            <v>49645.05</v>
          </cell>
          <cell r="AR99">
            <v>160609.15</v>
          </cell>
          <cell r="AS99">
            <v>0</v>
          </cell>
          <cell r="AT99">
            <v>0</v>
          </cell>
          <cell r="AU99">
            <v>27070.74</v>
          </cell>
          <cell r="AV99">
            <v>0</v>
          </cell>
          <cell r="AW99">
            <v>0</v>
          </cell>
          <cell r="AX99">
            <v>116055.67999999999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59870.47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119</v>
          </cell>
          <cell r="BP99">
            <v>0</v>
          </cell>
          <cell r="BQ99">
            <v>0</v>
          </cell>
          <cell r="BR99">
            <v>8299219.25</v>
          </cell>
          <cell r="BS99">
            <v>0</v>
          </cell>
          <cell r="BT99">
            <v>56483.1</v>
          </cell>
          <cell r="BU99">
            <v>0</v>
          </cell>
          <cell r="BV99">
            <v>0</v>
          </cell>
          <cell r="BW99">
            <v>35416.93</v>
          </cell>
          <cell r="BX99">
            <v>0</v>
          </cell>
          <cell r="BY99">
            <v>33984.44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9023</v>
          </cell>
          <cell r="CG99">
            <v>3289.16</v>
          </cell>
          <cell r="CH99">
            <v>0</v>
          </cell>
          <cell r="CI99">
            <v>0</v>
          </cell>
          <cell r="CJ99">
            <v>10764.24</v>
          </cell>
          <cell r="CK99">
            <v>1298</v>
          </cell>
          <cell r="CL99">
            <v>0</v>
          </cell>
        </row>
        <row r="100">
          <cell r="A100" t="str">
            <v>4301020106.321</v>
          </cell>
          <cell r="B100" t="str">
            <v>รายได้ค่าบริหารจัดการประกันสังคม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222151.84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718020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5500.75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92005.93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673119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13704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</row>
        <row r="101">
          <cell r="A101" t="str">
            <v>4301020106.322</v>
          </cell>
          <cell r="B101" t="str">
            <v>รายได้ค่าตอบแทนและพัฒนากิจการ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4944927.7300000004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5626837.1200000001</v>
          </cell>
          <cell r="BB101">
            <v>0</v>
          </cell>
          <cell r="BC101">
            <v>8899442.8900000006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</row>
        <row r="102">
          <cell r="A102" t="str">
            <v>4301020106.503</v>
          </cell>
          <cell r="B102" t="str">
            <v>รายได้ค่ารักษาแรงงานต่างด้าว OP</v>
          </cell>
          <cell r="C102">
            <v>540036</v>
          </cell>
          <cell r="D102">
            <v>40037</v>
          </cell>
          <cell r="E102">
            <v>171687</v>
          </cell>
          <cell r="F102">
            <v>95235</v>
          </cell>
          <cell r="G102">
            <v>50253</v>
          </cell>
          <cell r="H102">
            <v>128828</v>
          </cell>
          <cell r="I102">
            <v>17219.5</v>
          </cell>
          <cell r="J102">
            <v>120738.75</v>
          </cell>
          <cell r="K102">
            <v>24755</v>
          </cell>
          <cell r="L102">
            <v>81318</v>
          </cell>
          <cell r="M102">
            <v>117812</v>
          </cell>
          <cell r="N102">
            <v>165</v>
          </cell>
          <cell r="O102">
            <v>200218</v>
          </cell>
          <cell r="P102">
            <v>84201</v>
          </cell>
          <cell r="Q102">
            <v>10139</v>
          </cell>
          <cell r="R102">
            <v>16764</v>
          </cell>
          <cell r="S102">
            <v>56096</v>
          </cell>
          <cell r="T102">
            <v>7626</v>
          </cell>
          <cell r="U102">
            <v>60927.12</v>
          </cell>
          <cell r="V102">
            <v>141637.1</v>
          </cell>
          <cell r="W102">
            <v>642383</v>
          </cell>
          <cell r="X102">
            <v>16212</v>
          </cell>
          <cell r="Y102">
            <v>183316</v>
          </cell>
          <cell r="Z102">
            <v>85318</v>
          </cell>
          <cell r="AA102">
            <v>1133</v>
          </cell>
          <cell r="AB102">
            <v>98211</v>
          </cell>
          <cell r="AC102">
            <v>70466</v>
          </cell>
          <cell r="AD102">
            <v>91559</v>
          </cell>
          <cell r="AE102">
            <v>21917</v>
          </cell>
          <cell r="AF102">
            <v>14851</v>
          </cell>
          <cell r="AG102">
            <v>15389</v>
          </cell>
          <cell r="AH102">
            <v>61643</v>
          </cell>
          <cell r="AI102">
            <v>153</v>
          </cell>
          <cell r="AJ102">
            <v>9968</v>
          </cell>
          <cell r="AK102">
            <v>84331</v>
          </cell>
          <cell r="AL102">
            <v>8891</v>
          </cell>
          <cell r="AM102">
            <v>627</v>
          </cell>
          <cell r="AN102">
            <v>61286</v>
          </cell>
          <cell r="AO102">
            <v>25451</v>
          </cell>
          <cell r="AP102">
            <v>65558</v>
          </cell>
          <cell r="AQ102">
            <v>17068</v>
          </cell>
          <cell r="AR102">
            <v>86505</v>
          </cell>
          <cell r="AS102">
            <v>21284</v>
          </cell>
          <cell r="AT102">
            <v>39693</v>
          </cell>
          <cell r="AU102">
            <v>70900</v>
          </cell>
          <cell r="AV102">
            <v>14063</v>
          </cell>
          <cell r="AW102">
            <v>7371</v>
          </cell>
          <cell r="AX102">
            <v>30122.7</v>
          </cell>
          <cell r="AY102">
            <v>6804</v>
          </cell>
          <cell r="AZ102">
            <v>16328</v>
          </cell>
          <cell r="BA102">
            <v>97114</v>
          </cell>
          <cell r="BB102">
            <v>8926</v>
          </cell>
          <cell r="BC102">
            <v>342601</v>
          </cell>
          <cell r="BD102">
            <v>199152</v>
          </cell>
          <cell r="BE102">
            <v>279674.75</v>
          </cell>
          <cell r="BF102">
            <v>91696</v>
          </cell>
          <cell r="BG102">
            <v>308477.5</v>
          </cell>
          <cell r="BH102">
            <v>30217.5</v>
          </cell>
          <cell r="BI102">
            <v>0</v>
          </cell>
          <cell r="BJ102">
            <v>0</v>
          </cell>
          <cell r="BK102">
            <v>0</v>
          </cell>
          <cell r="BL102">
            <v>71087</v>
          </cell>
          <cell r="BM102">
            <v>68587</v>
          </cell>
          <cell r="BN102">
            <v>6605</v>
          </cell>
          <cell r="BO102">
            <v>13568</v>
          </cell>
          <cell r="BP102">
            <v>39347.360000000001</v>
          </cell>
          <cell r="BQ102">
            <v>3299</v>
          </cell>
          <cell r="BR102">
            <v>442113</v>
          </cell>
          <cell r="BS102">
            <v>9959</v>
          </cell>
          <cell r="BT102">
            <v>24455</v>
          </cell>
          <cell r="BU102">
            <v>39178</v>
          </cell>
          <cell r="BV102">
            <v>0</v>
          </cell>
          <cell r="BW102">
            <v>21412</v>
          </cell>
          <cell r="BX102">
            <v>31012</v>
          </cell>
          <cell r="BY102">
            <v>12937</v>
          </cell>
          <cell r="BZ102">
            <v>4355</v>
          </cell>
          <cell r="CA102">
            <v>14753</v>
          </cell>
          <cell r="CB102">
            <v>27318</v>
          </cell>
          <cell r="CC102">
            <v>57182</v>
          </cell>
          <cell r="CD102">
            <v>33784</v>
          </cell>
          <cell r="CE102">
            <v>28347</v>
          </cell>
          <cell r="CF102">
            <v>6095</v>
          </cell>
          <cell r="CG102">
            <v>4666</v>
          </cell>
          <cell r="CH102">
            <v>25827</v>
          </cell>
          <cell r="CI102">
            <v>17339</v>
          </cell>
          <cell r="CJ102">
            <v>104419</v>
          </cell>
          <cell r="CK102">
            <v>2084</v>
          </cell>
          <cell r="CL102">
            <v>31055</v>
          </cell>
        </row>
        <row r="103">
          <cell r="A103" t="str">
            <v>4301020106.504</v>
          </cell>
          <cell r="B103" t="str">
            <v>รายได้ค่ารักษาแรงงานต่างด้าว IP</v>
          </cell>
          <cell r="C103">
            <v>2049120</v>
          </cell>
          <cell r="D103">
            <v>14389</v>
          </cell>
          <cell r="E103">
            <v>40167</v>
          </cell>
          <cell r="F103">
            <v>40655</v>
          </cell>
          <cell r="G103">
            <v>6873</v>
          </cell>
          <cell r="H103">
            <v>142844</v>
          </cell>
          <cell r="I103">
            <v>15848.76</v>
          </cell>
          <cell r="J103">
            <v>155417</v>
          </cell>
          <cell r="K103">
            <v>10647</v>
          </cell>
          <cell r="L103">
            <v>34940</v>
          </cell>
          <cell r="M103">
            <v>88803</v>
          </cell>
          <cell r="N103">
            <v>0</v>
          </cell>
          <cell r="O103">
            <v>88911</v>
          </cell>
          <cell r="P103">
            <v>10198</v>
          </cell>
          <cell r="Q103">
            <v>3607</v>
          </cell>
          <cell r="R103">
            <v>30729</v>
          </cell>
          <cell r="S103">
            <v>20968</v>
          </cell>
          <cell r="T103">
            <v>775</v>
          </cell>
          <cell r="U103">
            <v>21280</v>
          </cell>
          <cell r="V103">
            <v>34158.04</v>
          </cell>
          <cell r="W103">
            <v>1315651</v>
          </cell>
          <cell r="X103">
            <v>22133</v>
          </cell>
          <cell r="Y103">
            <v>102544</v>
          </cell>
          <cell r="Z103">
            <v>53430</v>
          </cell>
          <cell r="AA103">
            <v>2101.5</v>
          </cell>
          <cell r="AB103">
            <v>35286</v>
          </cell>
          <cell r="AC103">
            <v>93429</v>
          </cell>
          <cell r="AD103">
            <v>215898</v>
          </cell>
          <cell r="AE103">
            <v>12968</v>
          </cell>
          <cell r="AF103">
            <v>14132</v>
          </cell>
          <cell r="AG103">
            <v>7876</v>
          </cell>
          <cell r="AH103">
            <v>19004</v>
          </cell>
          <cell r="AI103">
            <v>4435</v>
          </cell>
          <cell r="AJ103">
            <v>8081</v>
          </cell>
          <cell r="AK103">
            <v>346289</v>
          </cell>
          <cell r="AL103">
            <v>0</v>
          </cell>
          <cell r="AM103">
            <v>0</v>
          </cell>
          <cell r="AN103">
            <v>83842</v>
          </cell>
          <cell r="AO103">
            <v>69322</v>
          </cell>
          <cell r="AP103">
            <v>43806</v>
          </cell>
          <cell r="AQ103">
            <v>33953</v>
          </cell>
          <cell r="AR103">
            <v>65780</v>
          </cell>
          <cell r="AS103">
            <v>12202</v>
          </cell>
          <cell r="AT103">
            <v>26629</v>
          </cell>
          <cell r="AU103">
            <v>30415</v>
          </cell>
          <cell r="AV103">
            <v>21002</v>
          </cell>
          <cell r="AW103">
            <v>3740</v>
          </cell>
          <cell r="AX103">
            <v>6129.75</v>
          </cell>
          <cell r="AY103">
            <v>0</v>
          </cell>
          <cell r="AZ103">
            <v>14633</v>
          </cell>
          <cell r="BA103">
            <v>142305</v>
          </cell>
          <cell r="BB103">
            <v>7786</v>
          </cell>
          <cell r="BC103">
            <v>428391</v>
          </cell>
          <cell r="BD103">
            <v>177428</v>
          </cell>
          <cell r="BE103">
            <v>90948.75</v>
          </cell>
          <cell r="BF103">
            <v>29583</v>
          </cell>
          <cell r="BG103">
            <v>273382.2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176126</v>
          </cell>
          <cell r="BM103">
            <v>4445</v>
          </cell>
          <cell r="BN103">
            <v>6824</v>
          </cell>
          <cell r="BO103">
            <v>8227</v>
          </cell>
          <cell r="BP103">
            <v>34113</v>
          </cell>
          <cell r="BQ103">
            <v>0</v>
          </cell>
          <cell r="BR103">
            <v>958831</v>
          </cell>
          <cell r="BS103">
            <v>18361</v>
          </cell>
          <cell r="BT103">
            <v>16984</v>
          </cell>
          <cell r="BU103">
            <v>46017</v>
          </cell>
          <cell r="BV103">
            <v>0</v>
          </cell>
          <cell r="BW103">
            <v>9076</v>
          </cell>
          <cell r="BX103">
            <v>70393</v>
          </cell>
          <cell r="BY103">
            <v>16427</v>
          </cell>
          <cell r="BZ103">
            <v>0</v>
          </cell>
          <cell r="CA103">
            <v>12216</v>
          </cell>
          <cell r="CB103">
            <v>20546</v>
          </cell>
          <cell r="CC103">
            <v>98431</v>
          </cell>
          <cell r="CD103">
            <v>33846</v>
          </cell>
          <cell r="CE103">
            <v>11671</v>
          </cell>
          <cell r="CF103">
            <v>7310</v>
          </cell>
          <cell r="CG103">
            <v>3215</v>
          </cell>
          <cell r="CH103">
            <v>9890</v>
          </cell>
          <cell r="CI103">
            <v>4860</v>
          </cell>
          <cell r="CJ103">
            <v>130700</v>
          </cell>
          <cell r="CK103">
            <v>0</v>
          </cell>
          <cell r="CL103">
            <v>1157</v>
          </cell>
        </row>
        <row r="104">
          <cell r="A104" t="str">
            <v>4301020106.505</v>
          </cell>
          <cell r="B104" t="str">
            <v>ส่วนต่างค่ารักษาที่สูงกว่ากองทุนเหมาจ่ายรายหัว - กองทุนแรงงานต่างด้าว - OP</v>
          </cell>
          <cell r="C104">
            <v>-300155.23</v>
          </cell>
          <cell r="D104">
            <v>0</v>
          </cell>
          <cell r="E104">
            <v>-35996.230000000003</v>
          </cell>
          <cell r="F104">
            <v>-67765</v>
          </cell>
          <cell r="G104">
            <v>-41745</v>
          </cell>
          <cell r="H104">
            <v>0</v>
          </cell>
          <cell r="I104">
            <v>-9839.2999999999993</v>
          </cell>
          <cell r="J104">
            <v>0</v>
          </cell>
          <cell r="K104">
            <v>-24755</v>
          </cell>
          <cell r="L104">
            <v>-53175.23</v>
          </cell>
          <cell r="M104">
            <v>-100530</v>
          </cell>
          <cell r="N104">
            <v>0</v>
          </cell>
          <cell r="O104">
            <v>-12964.46</v>
          </cell>
          <cell r="P104">
            <v>-38589.230000000003</v>
          </cell>
          <cell r="Q104">
            <v>0</v>
          </cell>
          <cell r="R104">
            <v>-12070</v>
          </cell>
          <cell r="S104">
            <v>0</v>
          </cell>
          <cell r="T104">
            <v>0</v>
          </cell>
          <cell r="U104">
            <v>-14259</v>
          </cell>
          <cell r="V104">
            <v>-191474.67</v>
          </cell>
          <cell r="W104">
            <v>-607126</v>
          </cell>
          <cell r="X104">
            <v>-16212</v>
          </cell>
          <cell r="Y104">
            <v>-145716</v>
          </cell>
          <cell r="Z104">
            <v>-85318</v>
          </cell>
          <cell r="AA104">
            <v>-1133</v>
          </cell>
          <cell r="AB104">
            <v>-98211</v>
          </cell>
          <cell r="AC104">
            <v>-70466</v>
          </cell>
          <cell r="AD104">
            <v>-91559</v>
          </cell>
          <cell r="AE104">
            <v>-21917</v>
          </cell>
          <cell r="AF104">
            <v>-16820</v>
          </cell>
          <cell r="AG104">
            <v>-9265</v>
          </cell>
          <cell r="AH104">
            <v>-61643</v>
          </cell>
          <cell r="AI104">
            <v>-1446</v>
          </cell>
          <cell r="AJ104">
            <v>-9968</v>
          </cell>
          <cell r="AK104">
            <v>-77459.44</v>
          </cell>
          <cell r="AL104">
            <v>0</v>
          </cell>
          <cell r="AM104">
            <v>0</v>
          </cell>
          <cell r="AN104">
            <v>-33008</v>
          </cell>
          <cell r="AO104">
            <v>0</v>
          </cell>
          <cell r="AP104">
            <v>-35734</v>
          </cell>
          <cell r="AQ104">
            <v>-17068</v>
          </cell>
          <cell r="AR104">
            <v>-151715.18</v>
          </cell>
          <cell r="AS104">
            <v>-21273.360000000001</v>
          </cell>
          <cell r="AT104">
            <v>-3316</v>
          </cell>
          <cell r="AU104">
            <v>-13839.91</v>
          </cell>
          <cell r="AV104">
            <v>-14063</v>
          </cell>
          <cell r="AW104">
            <v>-8206</v>
          </cell>
          <cell r="AX104">
            <v>0</v>
          </cell>
          <cell r="AY104">
            <v>-6804</v>
          </cell>
          <cell r="AZ104">
            <v>0</v>
          </cell>
          <cell r="BA104">
            <v>-168099</v>
          </cell>
          <cell r="BB104">
            <v>-1569.4</v>
          </cell>
          <cell r="BC104">
            <v>0</v>
          </cell>
          <cell r="BD104">
            <v>-51036.81</v>
          </cell>
          <cell r="BE104">
            <v>-138462.1</v>
          </cell>
          <cell r="BF104">
            <v>-58547.37</v>
          </cell>
          <cell r="BG104">
            <v>-35204.949999999997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-18754</v>
          </cell>
          <cell r="BM104">
            <v>0</v>
          </cell>
          <cell r="BN104">
            <v>-675</v>
          </cell>
          <cell r="BO104">
            <v>0</v>
          </cell>
          <cell r="BP104">
            <v>-128260</v>
          </cell>
          <cell r="BQ104">
            <v>0</v>
          </cell>
          <cell r="BR104">
            <v>-34490</v>
          </cell>
          <cell r="BS104">
            <v>0</v>
          </cell>
          <cell r="BT104">
            <v>-125516</v>
          </cell>
          <cell r="BU104">
            <v>0</v>
          </cell>
          <cell r="BV104">
            <v>0</v>
          </cell>
          <cell r="BW104">
            <v>-26678</v>
          </cell>
          <cell r="BX104">
            <v>0</v>
          </cell>
          <cell r="BY104">
            <v>-36343.120000000003</v>
          </cell>
          <cell r="BZ104">
            <v>-3775</v>
          </cell>
          <cell r="CA104">
            <v>-13839</v>
          </cell>
          <cell r="CB104">
            <v>0</v>
          </cell>
          <cell r="CC104">
            <v>-32161.11</v>
          </cell>
          <cell r="CD104">
            <v>-9977</v>
          </cell>
          <cell r="CE104">
            <v>-8177.04</v>
          </cell>
          <cell r="CF104">
            <v>0</v>
          </cell>
          <cell r="CG104">
            <v>0</v>
          </cell>
          <cell r="CH104">
            <v>0</v>
          </cell>
          <cell r="CI104">
            <v>-17339</v>
          </cell>
          <cell r="CJ104">
            <v>-86733</v>
          </cell>
          <cell r="CK104">
            <v>0</v>
          </cell>
          <cell r="CL104">
            <v>0</v>
          </cell>
        </row>
        <row r="105">
          <cell r="A105" t="str">
            <v>4301020106.507</v>
          </cell>
          <cell r="B105" t="str">
            <v>ส่วนต่างค่ารักษาที่สูงกว่ากองทุนเหมาจ่ายรายหัว - กองทุนแรงงานต่างด้าว - IP</v>
          </cell>
          <cell r="C105">
            <v>-881501.77</v>
          </cell>
          <cell r="D105">
            <v>0</v>
          </cell>
          <cell r="E105">
            <v>-7401.21</v>
          </cell>
          <cell r="F105">
            <v>-37991</v>
          </cell>
          <cell r="G105">
            <v>-3547</v>
          </cell>
          <cell r="H105">
            <v>0</v>
          </cell>
          <cell r="I105">
            <v>-15848.76</v>
          </cell>
          <cell r="J105">
            <v>0</v>
          </cell>
          <cell r="K105">
            <v>-10647</v>
          </cell>
          <cell r="L105">
            <v>-27755.17</v>
          </cell>
          <cell r="M105">
            <v>-86403</v>
          </cell>
          <cell r="N105">
            <v>0</v>
          </cell>
          <cell r="O105">
            <v>-29469.54</v>
          </cell>
          <cell r="P105">
            <v>-1626.52</v>
          </cell>
          <cell r="Q105">
            <v>0</v>
          </cell>
          <cell r="R105">
            <v>-54992</v>
          </cell>
          <cell r="S105">
            <v>0</v>
          </cell>
          <cell r="T105">
            <v>0</v>
          </cell>
          <cell r="U105">
            <v>-5462</v>
          </cell>
          <cell r="V105">
            <v>-32509.02</v>
          </cell>
          <cell r="W105">
            <v>-1315651</v>
          </cell>
          <cell r="X105">
            <v>-22133</v>
          </cell>
          <cell r="Y105">
            <v>0</v>
          </cell>
          <cell r="Z105">
            <v>-53430</v>
          </cell>
          <cell r="AA105">
            <v>-2101.5</v>
          </cell>
          <cell r="AB105">
            <v>-35286</v>
          </cell>
          <cell r="AC105">
            <v>-93429</v>
          </cell>
          <cell r="AD105">
            <v>-215898</v>
          </cell>
          <cell r="AE105">
            <v>-12968</v>
          </cell>
          <cell r="AF105">
            <v>-13982</v>
          </cell>
          <cell r="AG105">
            <v>-16707</v>
          </cell>
          <cell r="AH105">
            <v>-19004</v>
          </cell>
          <cell r="AI105">
            <v>0</v>
          </cell>
          <cell r="AJ105">
            <v>-1390</v>
          </cell>
          <cell r="AK105">
            <v>-332721.19</v>
          </cell>
          <cell r="AL105">
            <v>0</v>
          </cell>
          <cell r="AM105">
            <v>0</v>
          </cell>
          <cell r="AN105">
            <v>-23466</v>
          </cell>
          <cell r="AO105">
            <v>0</v>
          </cell>
          <cell r="AP105">
            <v>0</v>
          </cell>
          <cell r="AQ105">
            <v>-39061</v>
          </cell>
          <cell r="AR105">
            <v>-120427.49</v>
          </cell>
          <cell r="AS105">
            <v>-12202</v>
          </cell>
          <cell r="AT105">
            <v>-1767</v>
          </cell>
          <cell r="AU105">
            <v>-2617.46</v>
          </cell>
          <cell r="AV105">
            <v>-21002</v>
          </cell>
          <cell r="AW105">
            <v>-3740</v>
          </cell>
          <cell r="AX105">
            <v>-1855.26</v>
          </cell>
          <cell r="AY105">
            <v>0</v>
          </cell>
          <cell r="AZ105">
            <v>-10304</v>
          </cell>
          <cell r="BA105">
            <v>0</v>
          </cell>
          <cell r="BB105">
            <v>-6716</v>
          </cell>
          <cell r="BC105">
            <v>0</v>
          </cell>
          <cell r="BD105">
            <v>-51076.480000000003</v>
          </cell>
          <cell r="BE105">
            <v>-51599.82</v>
          </cell>
          <cell r="BF105">
            <v>-13739</v>
          </cell>
          <cell r="BG105">
            <v>-70843.5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-48142.35</v>
          </cell>
          <cell r="BM105">
            <v>0</v>
          </cell>
          <cell r="BN105">
            <v>-6824</v>
          </cell>
          <cell r="BO105">
            <v>0</v>
          </cell>
          <cell r="BP105">
            <v>-3165</v>
          </cell>
          <cell r="BQ105">
            <v>0</v>
          </cell>
          <cell r="BR105">
            <v>-16113</v>
          </cell>
          <cell r="BS105">
            <v>0</v>
          </cell>
          <cell r="BT105">
            <v>-4978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-12216</v>
          </cell>
          <cell r="CB105">
            <v>0</v>
          </cell>
          <cell r="CC105">
            <v>-113287.29</v>
          </cell>
          <cell r="CD105">
            <v>0</v>
          </cell>
          <cell r="CE105">
            <v>0</v>
          </cell>
          <cell r="CF105">
            <v>-7310</v>
          </cell>
          <cell r="CG105">
            <v>0</v>
          </cell>
          <cell r="CH105">
            <v>0</v>
          </cell>
          <cell r="CI105">
            <v>-4860</v>
          </cell>
          <cell r="CJ105">
            <v>-125469</v>
          </cell>
          <cell r="CK105">
            <v>0</v>
          </cell>
          <cell r="CL105">
            <v>0</v>
          </cell>
        </row>
        <row r="106">
          <cell r="A106" t="str">
            <v>4301020106.509</v>
          </cell>
          <cell r="B106" t="str">
            <v>รายได้ค่ารักษาแรงงานต่างด้าว-เบิกจากส่วนกลาง OP</v>
          </cell>
          <cell r="C106">
            <v>10624</v>
          </cell>
          <cell r="D106">
            <v>0</v>
          </cell>
          <cell r="E106">
            <v>20185.32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819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2338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99920.49</v>
          </cell>
          <cell r="BD106">
            <v>2470</v>
          </cell>
          <cell r="BE106">
            <v>73244.009999999995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</row>
        <row r="107">
          <cell r="A107" t="str">
            <v>4301020106.510</v>
          </cell>
          <cell r="B107" t="str">
            <v>ส่วนต่างค่ารักษาที่สูงกว่าข้อตกลงในการจ่ายตาม DRG -แรงงานต่างด้าว - IP</v>
          </cell>
          <cell r="C107">
            <v>0</v>
          </cell>
          <cell r="D107">
            <v>0</v>
          </cell>
          <cell r="E107">
            <v>-5081.47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-6944.6</v>
          </cell>
          <cell r="M107">
            <v>0</v>
          </cell>
          <cell r="N107">
            <v>0</v>
          </cell>
          <cell r="O107">
            <v>-2638.32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-76044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-4435</v>
          </cell>
          <cell r="AJ107">
            <v>-6691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-5236</v>
          </cell>
          <cell r="AQ107">
            <v>0</v>
          </cell>
          <cell r="AR107">
            <v>0</v>
          </cell>
          <cell r="AS107">
            <v>-2014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-107.01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-18702.5</v>
          </cell>
          <cell r="BD107">
            <v>0</v>
          </cell>
          <cell r="BE107">
            <v>0</v>
          </cell>
          <cell r="BF107">
            <v>0</v>
          </cell>
          <cell r="BG107">
            <v>-71768.59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-47183.32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-1383242.44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-13505.51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</row>
        <row r="108">
          <cell r="A108" t="str">
            <v>4301020106.511</v>
          </cell>
          <cell r="B108" t="str">
            <v>ส่วนต่างค่ารักษาที่ต่ำกว่าข้อตกลงในการจ่ายตาม DRG -แรงงานต่างด้าว - IP</v>
          </cell>
          <cell r="C108">
            <v>0</v>
          </cell>
          <cell r="D108">
            <v>0</v>
          </cell>
          <cell r="E108">
            <v>1796.41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20688</v>
          </cell>
          <cell r="K108">
            <v>0</v>
          </cell>
          <cell r="L108">
            <v>0</v>
          </cell>
          <cell r="M108">
            <v>93482.8</v>
          </cell>
          <cell r="N108">
            <v>0</v>
          </cell>
          <cell r="O108">
            <v>8491.42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9776.2000000000007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1274</v>
          </cell>
          <cell r="AO108">
            <v>0</v>
          </cell>
          <cell r="AP108">
            <v>27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9761.36</v>
          </cell>
          <cell r="BD108">
            <v>0</v>
          </cell>
          <cell r="BE108">
            <v>0</v>
          </cell>
          <cell r="BF108">
            <v>0</v>
          </cell>
          <cell r="BG108">
            <v>-21214.77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715290.04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7415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1932.4</v>
          </cell>
          <cell r="CK108">
            <v>0</v>
          </cell>
          <cell r="CL108">
            <v>0</v>
          </cell>
        </row>
        <row r="109">
          <cell r="A109" t="str">
            <v>4301020106.512</v>
          </cell>
          <cell r="B109" t="str">
            <v xml:space="preserve">รายได้ค่ารักษาแรงงานต่างด้าว OP นอก CUP </v>
          </cell>
          <cell r="C109">
            <v>112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775</v>
          </cell>
          <cell r="L109">
            <v>0</v>
          </cell>
          <cell r="M109">
            <v>0</v>
          </cell>
          <cell r="N109">
            <v>0</v>
          </cell>
          <cell r="O109">
            <v>51080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1130</v>
          </cell>
          <cell r="U109">
            <v>340</v>
          </cell>
          <cell r="V109">
            <v>595</v>
          </cell>
          <cell r="W109">
            <v>118137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6305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2205</v>
          </cell>
          <cell r="AH109">
            <v>18668</v>
          </cell>
          <cell r="AI109">
            <v>56957</v>
          </cell>
          <cell r="AJ109">
            <v>2842</v>
          </cell>
          <cell r="AK109">
            <v>63724</v>
          </cell>
          <cell r="AL109">
            <v>0</v>
          </cell>
          <cell r="AM109">
            <v>0</v>
          </cell>
          <cell r="AN109">
            <v>1568</v>
          </cell>
          <cell r="AO109">
            <v>0</v>
          </cell>
          <cell r="AP109">
            <v>0</v>
          </cell>
          <cell r="AQ109">
            <v>0</v>
          </cell>
          <cell r="AR109">
            <v>450</v>
          </cell>
          <cell r="AS109">
            <v>0</v>
          </cell>
          <cell r="AT109">
            <v>0</v>
          </cell>
          <cell r="AU109">
            <v>722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33767</v>
          </cell>
          <cell r="BD109">
            <v>0</v>
          </cell>
          <cell r="BE109">
            <v>0</v>
          </cell>
          <cell r="BF109">
            <v>0</v>
          </cell>
          <cell r="BG109">
            <v>69636</v>
          </cell>
          <cell r="BH109">
            <v>0</v>
          </cell>
          <cell r="BI109">
            <v>5131</v>
          </cell>
          <cell r="BJ109">
            <v>0</v>
          </cell>
          <cell r="BK109">
            <v>37491</v>
          </cell>
          <cell r="BL109">
            <v>6407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278203</v>
          </cell>
          <cell r="BS109">
            <v>0</v>
          </cell>
          <cell r="BT109">
            <v>0</v>
          </cell>
          <cell r="BU109">
            <v>4342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</row>
        <row r="110">
          <cell r="A110" t="str">
            <v>4301020106.513</v>
          </cell>
          <cell r="B110" t="str">
            <v>รายได้ค่ารักษาแรงงานต่างด้าว IP นอก CUP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145987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318814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11765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8831</v>
          </cell>
          <cell r="AH110">
            <v>20921</v>
          </cell>
          <cell r="AI110">
            <v>18916</v>
          </cell>
          <cell r="AJ110">
            <v>2497</v>
          </cell>
          <cell r="AK110">
            <v>308062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289017.19</v>
          </cell>
          <cell r="BD110">
            <v>0</v>
          </cell>
          <cell r="BE110">
            <v>0</v>
          </cell>
          <cell r="BF110">
            <v>0</v>
          </cell>
          <cell r="BG110">
            <v>326808.3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81310</v>
          </cell>
          <cell r="BM110">
            <v>7980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668377</v>
          </cell>
          <cell r="BS110">
            <v>0</v>
          </cell>
          <cell r="BT110">
            <v>0</v>
          </cell>
          <cell r="BU110">
            <v>69788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</row>
        <row r="111">
          <cell r="A111" t="str">
            <v>4301020106.514</v>
          </cell>
          <cell r="B111" t="str">
            <v>รายได้ค่ารักษาแรงงานต่างด้าว-เบิกจากส่วนกลาง IP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92730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5612</v>
          </cell>
          <cell r="AO111">
            <v>0</v>
          </cell>
          <cell r="AP111">
            <v>0</v>
          </cell>
          <cell r="AQ111">
            <v>0</v>
          </cell>
          <cell r="AR111">
            <v>500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44730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500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16745.900000000001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</row>
        <row r="112">
          <cell r="A112" t="str">
            <v>4301020106.515</v>
          </cell>
          <cell r="B112" t="str">
            <v>ส่วนต่างค่ารักษาที่สูงกว่าข้อตกลงในการจ่ายตามหลักเกณฑ์ฯ เงินประกันสุขภาพคนต่างด้าว/แรงงานต่างด้าว OP</v>
          </cell>
          <cell r="C112">
            <v>0</v>
          </cell>
          <cell r="D112">
            <v>0</v>
          </cell>
          <cell r="E112">
            <v>-1703.83</v>
          </cell>
          <cell r="F112">
            <v>0</v>
          </cell>
          <cell r="G112">
            <v>-4407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620</v>
          </cell>
          <cell r="N112">
            <v>0</v>
          </cell>
          <cell r="O112">
            <v>-4184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-8329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-8255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</row>
        <row r="113">
          <cell r="A113" t="str">
            <v>4301020106.516</v>
          </cell>
          <cell r="B113" t="str">
            <v>รายได้ค่าตรวจสุขภาพแรงงานต่างด้าว</v>
          </cell>
          <cell r="C113">
            <v>56500</v>
          </cell>
          <cell r="D113">
            <v>0</v>
          </cell>
          <cell r="E113">
            <v>46500</v>
          </cell>
          <cell r="F113">
            <v>0</v>
          </cell>
          <cell r="G113">
            <v>0</v>
          </cell>
          <cell r="H113">
            <v>0</v>
          </cell>
          <cell r="I113">
            <v>6000</v>
          </cell>
          <cell r="J113">
            <v>0</v>
          </cell>
          <cell r="K113">
            <v>0</v>
          </cell>
          <cell r="L113">
            <v>12000</v>
          </cell>
          <cell r="M113">
            <v>15700</v>
          </cell>
          <cell r="N113">
            <v>0</v>
          </cell>
          <cell r="O113">
            <v>1000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3000</v>
          </cell>
          <cell r="V113">
            <v>30250</v>
          </cell>
          <cell r="W113">
            <v>23000</v>
          </cell>
          <cell r="X113">
            <v>5500</v>
          </cell>
          <cell r="Y113">
            <v>0</v>
          </cell>
          <cell r="Z113">
            <v>0</v>
          </cell>
          <cell r="AA113">
            <v>0</v>
          </cell>
          <cell r="AB113">
            <v>26000</v>
          </cell>
          <cell r="AC113">
            <v>0</v>
          </cell>
          <cell r="AD113">
            <v>1000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2700</v>
          </cell>
          <cell r="AO113">
            <v>10500</v>
          </cell>
          <cell r="AP113">
            <v>32200</v>
          </cell>
          <cell r="AQ113">
            <v>5400</v>
          </cell>
          <cell r="AR113">
            <v>1000</v>
          </cell>
          <cell r="AS113">
            <v>0</v>
          </cell>
          <cell r="AT113">
            <v>0</v>
          </cell>
          <cell r="AU113">
            <v>18770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19000</v>
          </cell>
          <cell r="BF113">
            <v>0</v>
          </cell>
          <cell r="BG113">
            <v>13500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8000</v>
          </cell>
          <cell r="BN113">
            <v>0</v>
          </cell>
          <cell r="BO113">
            <v>0</v>
          </cell>
          <cell r="BP113">
            <v>8000</v>
          </cell>
          <cell r="BQ113">
            <v>7500</v>
          </cell>
          <cell r="BR113">
            <v>97060</v>
          </cell>
          <cell r="BS113">
            <v>0</v>
          </cell>
          <cell r="BT113">
            <v>0</v>
          </cell>
          <cell r="BU113">
            <v>1000</v>
          </cell>
          <cell r="BV113">
            <v>0</v>
          </cell>
          <cell r="BW113">
            <v>0</v>
          </cell>
          <cell r="BX113">
            <v>0</v>
          </cell>
          <cell r="BY113">
            <v>500</v>
          </cell>
          <cell r="BZ113">
            <v>1000</v>
          </cell>
          <cell r="CA113">
            <v>1000</v>
          </cell>
          <cell r="CB113">
            <v>500</v>
          </cell>
          <cell r="CC113">
            <v>8000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8000</v>
          </cell>
          <cell r="CK113">
            <v>0</v>
          </cell>
          <cell r="CL113">
            <v>10000</v>
          </cell>
        </row>
        <row r="114">
          <cell r="A114" t="str">
            <v>4301020106.517</v>
          </cell>
          <cell r="B114" t="str">
            <v>รายได้ค่าบริหารจัดการแรงงานต่างด้าว</v>
          </cell>
          <cell r="C114">
            <v>1951139.08</v>
          </cell>
          <cell r="D114">
            <v>16680.54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70409.03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8750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18400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14303</v>
          </cell>
          <cell r="AQ114">
            <v>0</v>
          </cell>
          <cell r="AR114">
            <v>0</v>
          </cell>
          <cell r="AS114">
            <v>0</v>
          </cell>
          <cell r="AT114">
            <v>60000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22026.73</v>
          </cell>
          <cell r="BU114">
            <v>0</v>
          </cell>
          <cell r="BV114">
            <v>73.16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292.64</v>
          </cell>
          <cell r="CL114">
            <v>0</v>
          </cell>
        </row>
        <row r="115">
          <cell r="A115" t="str">
            <v>4301020106.518</v>
          </cell>
          <cell r="B115" t="str">
            <v>รายได้แรงงานต่างด้าว- ค่าบริการทางการแพทย์(P&amp;P)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585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</row>
        <row r="116">
          <cell r="A116" t="str">
            <v>4301020106.701</v>
          </cell>
          <cell r="B116" t="str">
            <v>รายได้ค่ารักษาบุคคลที่มีปัญหาสถานะและสิทธิ OP นอก CUP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377</v>
          </cell>
          <cell r="H116">
            <v>85</v>
          </cell>
          <cell r="I116">
            <v>0</v>
          </cell>
          <cell r="J116">
            <v>0</v>
          </cell>
          <cell r="K116">
            <v>0</v>
          </cell>
          <cell r="L116">
            <v>1769</v>
          </cell>
          <cell r="M116">
            <v>0</v>
          </cell>
          <cell r="N116">
            <v>0</v>
          </cell>
          <cell r="O116">
            <v>10216</v>
          </cell>
          <cell r="P116">
            <v>262</v>
          </cell>
          <cell r="Q116">
            <v>0</v>
          </cell>
          <cell r="R116">
            <v>490</v>
          </cell>
          <cell r="S116">
            <v>23669</v>
          </cell>
          <cell r="T116">
            <v>7716</v>
          </cell>
          <cell r="U116">
            <v>0</v>
          </cell>
          <cell r="V116">
            <v>0</v>
          </cell>
          <cell r="W116">
            <v>978177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653.78</v>
          </cell>
          <cell r="AF116">
            <v>605</v>
          </cell>
          <cell r="AG116">
            <v>21271</v>
          </cell>
          <cell r="AH116">
            <v>0</v>
          </cell>
          <cell r="AI116">
            <v>0</v>
          </cell>
          <cell r="AJ116">
            <v>0</v>
          </cell>
          <cell r="AK116">
            <v>632727</v>
          </cell>
          <cell r="AL116">
            <v>0</v>
          </cell>
          <cell r="AM116">
            <v>1610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1711</v>
          </cell>
          <cell r="AS116">
            <v>0</v>
          </cell>
          <cell r="AT116">
            <v>0</v>
          </cell>
          <cell r="AU116">
            <v>455</v>
          </cell>
          <cell r="AV116">
            <v>0</v>
          </cell>
          <cell r="AW116">
            <v>973</v>
          </cell>
          <cell r="AX116">
            <v>0</v>
          </cell>
          <cell r="AY116">
            <v>0</v>
          </cell>
          <cell r="AZ116">
            <v>0</v>
          </cell>
          <cell r="BA116">
            <v>950</v>
          </cell>
          <cell r="BB116">
            <v>0</v>
          </cell>
          <cell r="BC116">
            <v>64656</v>
          </cell>
          <cell r="BD116">
            <v>0</v>
          </cell>
          <cell r="BE116">
            <v>276</v>
          </cell>
          <cell r="BF116">
            <v>0</v>
          </cell>
          <cell r="BG116">
            <v>74570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2375</v>
          </cell>
          <cell r="BM116">
            <v>0</v>
          </cell>
          <cell r="BN116">
            <v>0</v>
          </cell>
          <cell r="BO116">
            <v>6852.08</v>
          </cell>
          <cell r="BP116">
            <v>0</v>
          </cell>
          <cell r="BQ116">
            <v>0</v>
          </cell>
          <cell r="BR116">
            <v>251361</v>
          </cell>
          <cell r="BS116">
            <v>0</v>
          </cell>
          <cell r="BT116">
            <v>300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3893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2185</v>
          </cell>
          <cell r="CK116">
            <v>0</v>
          </cell>
          <cell r="CL116">
            <v>0</v>
          </cell>
        </row>
        <row r="117">
          <cell r="A117" t="str">
            <v>4301020106.703</v>
          </cell>
          <cell r="B117" t="str">
            <v>รายได้ค่ารักษาบุคคลที่มีปัญหาสถานะและสิทธิ  - เบิกจากส่วนกลาง OP</v>
          </cell>
          <cell r="C117">
            <v>756402</v>
          </cell>
          <cell r="D117">
            <v>0</v>
          </cell>
          <cell r="E117">
            <v>214358</v>
          </cell>
          <cell r="F117">
            <v>97381</v>
          </cell>
          <cell r="G117">
            <v>0</v>
          </cell>
          <cell r="H117">
            <v>0</v>
          </cell>
          <cell r="I117">
            <v>8126.33</v>
          </cell>
          <cell r="J117">
            <v>0</v>
          </cell>
          <cell r="K117">
            <v>0</v>
          </cell>
          <cell r="L117">
            <v>5625.62</v>
          </cell>
          <cell r="M117">
            <v>127970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150</v>
          </cell>
          <cell r="AG117">
            <v>88193.4</v>
          </cell>
          <cell r="AH117">
            <v>0</v>
          </cell>
          <cell r="AI117">
            <v>0</v>
          </cell>
          <cell r="AJ117">
            <v>0</v>
          </cell>
          <cell r="AK117">
            <v>2800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4189</v>
          </cell>
          <cell r="AQ117">
            <v>0</v>
          </cell>
          <cell r="AR117">
            <v>3788</v>
          </cell>
          <cell r="AS117">
            <v>0</v>
          </cell>
          <cell r="AT117">
            <v>4942</v>
          </cell>
          <cell r="AU117">
            <v>0</v>
          </cell>
          <cell r="AV117">
            <v>2525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399726.83</v>
          </cell>
          <cell r="BB117">
            <v>325</v>
          </cell>
          <cell r="BC117">
            <v>2635</v>
          </cell>
          <cell r="BD117">
            <v>0</v>
          </cell>
          <cell r="BE117">
            <v>0</v>
          </cell>
          <cell r="BF117">
            <v>52018</v>
          </cell>
          <cell r="BG117">
            <v>256195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5571</v>
          </cell>
          <cell r="BR117">
            <v>601342</v>
          </cell>
          <cell r="BS117">
            <v>345</v>
          </cell>
          <cell r="BT117">
            <v>0</v>
          </cell>
          <cell r="BU117">
            <v>0</v>
          </cell>
          <cell r="BV117">
            <v>0</v>
          </cell>
          <cell r="BW117">
            <v>1410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1220</v>
          </cell>
          <cell r="CC117">
            <v>0</v>
          </cell>
          <cell r="CD117">
            <v>0</v>
          </cell>
          <cell r="CE117">
            <v>98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</row>
        <row r="118">
          <cell r="A118" t="str">
            <v>4301020106.704</v>
          </cell>
          <cell r="B118" t="str">
            <v xml:space="preserve">ส่วนต่างค่ารักษาพยาบาลที่สูงกว่าข้อตกลงในการจ่ายตามหลักเกณฑ์ฯ - บุคคลที่มีปัญหาสถานะและสิทธิ OP 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-1303</v>
          </cell>
          <cell r="M118">
            <v>0</v>
          </cell>
          <cell r="N118">
            <v>0</v>
          </cell>
          <cell r="O118">
            <v>-1737</v>
          </cell>
          <cell r="P118">
            <v>0</v>
          </cell>
          <cell r="Q118">
            <v>0</v>
          </cell>
          <cell r="R118">
            <v>0</v>
          </cell>
          <cell r="S118">
            <v>-68810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-620925</v>
          </cell>
          <cell r="AA118">
            <v>0</v>
          </cell>
          <cell r="AB118">
            <v>0</v>
          </cell>
          <cell r="AC118">
            <v>0</v>
          </cell>
          <cell r="AD118">
            <v>-27370</v>
          </cell>
          <cell r="AE118">
            <v>-5605.21</v>
          </cell>
          <cell r="AF118">
            <v>0</v>
          </cell>
          <cell r="AG118">
            <v>-22409</v>
          </cell>
          <cell r="AH118">
            <v>-88823</v>
          </cell>
          <cell r="AI118">
            <v>-1182</v>
          </cell>
          <cell r="AJ118">
            <v>-13441.93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-5044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6907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-19243</v>
          </cell>
          <cell r="BD118">
            <v>0</v>
          </cell>
          <cell r="BE118">
            <v>0</v>
          </cell>
          <cell r="BF118">
            <v>0</v>
          </cell>
          <cell r="BG118">
            <v>-26789.5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</row>
        <row r="119">
          <cell r="A119" t="str">
            <v>4301020106.705</v>
          </cell>
          <cell r="B119" t="str">
            <v>ส่วนต่างค่ารักษาที่สูงกว่าข้อตกลงในการจ่ายตาม DRG บุคคลที่มีปัญหาสถานะและสิทธิ</v>
          </cell>
          <cell r="C119">
            <v>-1124121.32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-22032.81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-7133.88</v>
          </cell>
          <cell r="U119">
            <v>0</v>
          </cell>
          <cell r="V119">
            <v>0</v>
          </cell>
          <cell r="W119">
            <v>0</v>
          </cell>
          <cell r="X119">
            <v>-5461.28</v>
          </cell>
          <cell r="Y119">
            <v>-54426.59</v>
          </cell>
          <cell r="Z119">
            <v>-42230.559999999998</v>
          </cell>
          <cell r="AA119">
            <v>0</v>
          </cell>
          <cell r="AB119">
            <v>0</v>
          </cell>
          <cell r="AC119">
            <v>-111921.06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-4111.96</v>
          </cell>
          <cell r="AI119">
            <v>-3433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-947.4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-6475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-870322.09</v>
          </cell>
          <cell r="BD119">
            <v>-49727.3</v>
          </cell>
          <cell r="BE119">
            <v>-1975.04</v>
          </cell>
          <cell r="BF119">
            <v>0</v>
          </cell>
          <cell r="BG119">
            <v>-133463.65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-1629188.49</v>
          </cell>
          <cell r="BS119">
            <v>-345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</row>
        <row r="120">
          <cell r="A120" t="str">
            <v>4301020106.706</v>
          </cell>
          <cell r="B120" t="str">
            <v>ส่วนต่างค่ารักษาที่ต่ำกว่าข้อตกลงในการจ่ายตาม DRG บุคคลที่มีปัญหาสถานะและสิทธิ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85050.89</v>
          </cell>
          <cell r="J120">
            <v>0</v>
          </cell>
          <cell r="K120">
            <v>0</v>
          </cell>
          <cell r="L120">
            <v>0</v>
          </cell>
          <cell r="M120">
            <v>1000</v>
          </cell>
          <cell r="N120">
            <v>0</v>
          </cell>
          <cell r="O120">
            <v>44313.760000000002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1171.5999999999999</v>
          </cell>
          <cell r="U120">
            <v>0</v>
          </cell>
          <cell r="V120">
            <v>0</v>
          </cell>
          <cell r="W120">
            <v>138057.32</v>
          </cell>
          <cell r="X120">
            <v>25849.81</v>
          </cell>
          <cell r="Y120">
            <v>194970.68</v>
          </cell>
          <cell r="Z120">
            <v>104630.96</v>
          </cell>
          <cell r="AA120">
            <v>0</v>
          </cell>
          <cell r="AB120">
            <v>0</v>
          </cell>
          <cell r="AC120">
            <v>182830.37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17820</v>
          </cell>
          <cell r="AL120">
            <v>0</v>
          </cell>
          <cell r="AM120">
            <v>0</v>
          </cell>
          <cell r="AN120">
            <v>0</v>
          </cell>
          <cell r="AO120">
            <v>34862.04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487485.03</v>
          </cell>
          <cell r="BD120">
            <v>82529.09</v>
          </cell>
          <cell r="BE120">
            <v>174818.87</v>
          </cell>
          <cell r="BF120">
            <v>0</v>
          </cell>
          <cell r="BG120">
            <v>108460.24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717289.36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1948</v>
          </cell>
          <cell r="CK120">
            <v>0</v>
          </cell>
          <cell r="CL120">
            <v>0</v>
          </cell>
        </row>
        <row r="121">
          <cell r="A121" t="str">
            <v>4301020106.709</v>
          </cell>
          <cell r="B121" t="str">
            <v>รายได้ค่ารักษา-บุคคลที่มีปัญหาสถานะและสิทธิ OP ใน CUP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6315</v>
          </cell>
          <cell r="K121">
            <v>0</v>
          </cell>
          <cell r="L121">
            <v>1303</v>
          </cell>
          <cell r="M121">
            <v>0</v>
          </cell>
          <cell r="N121">
            <v>0</v>
          </cell>
          <cell r="O121">
            <v>72463</v>
          </cell>
          <cell r="P121">
            <v>0</v>
          </cell>
          <cell r="Q121">
            <v>11971</v>
          </cell>
          <cell r="R121">
            <v>0</v>
          </cell>
          <cell r="S121">
            <v>25914</v>
          </cell>
          <cell r="T121">
            <v>0</v>
          </cell>
          <cell r="U121">
            <v>0</v>
          </cell>
          <cell r="V121">
            <v>56450</v>
          </cell>
          <cell r="W121">
            <v>205931</v>
          </cell>
          <cell r="X121">
            <v>96999</v>
          </cell>
          <cell r="Y121">
            <v>929781</v>
          </cell>
          <cell r="Z121">
            <v>620925</v>
          </cell>
          <cell r="AA121">
            <v>137210</v>
          </cell>
          <cell r="AB121">
            <v>164965</v>
          </cell>
          <cell r="AC121">
            <v>1846165</v>
          </cell>
          <cell r="AD121">
            <v>27370</v>
          </cell>
          <cell r="AE121">
            <v>3277</v>
          </cell>
          <cell r="AF121">
            <v>3098</v>
          </cell>
          <cell r="AG121">
            <v>1138</v>
          </cell>
          <cell r="AH121">
            <v>88823</v>
          </cell>
          <cell r="AI121">
            <v>4615</v>
          </cell>
          <cell r="AJ121">
            <v>16801</v>
          </cell>
          <cell r="AK121">
            <v>699067</v>
          </cell>
          <cell r="AL121">
            <v>0</v>
          </cell>
          <cell r="AM121">
            <v>0</v>
          </cell>
          <cell r="AN121">
            <v>1489</v>
          </cell>
          <cell r="AO121">
            <v>78103</v>
          </cell>
          <cell r="AP121">
            <v>12989</v>
          </cell>
          <cell r="AQ121">
            <v>0</v>
          </cell>
          <cell r="AR121">
            <v>11814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438</v>
          </cell>
          <cell r="AX121">
            <v>0</v>
          </cell>
          <cell r="AY121">
            <v>0</v>
          </cell>
          <cell r="AZ121">
            <v>0</v>
          </cell>
          <cell r="BA121">
            <v>37128</v>
          </cell>
          <cell r="BB121">
            <v>0</v>
          </cell>
          <cell r="BC121">
            <v>523092</v>
          </cell>
          <cell r="BD121">
            <v>342317</v>
          </cell>
          <cell r="BE121">
            <v>152951.75</v>
          </cell>
          <cell r="BF121">
            <v>0</v>
          </cell>
          <cell r="BG121">
            <v>527400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72976</v>
          </cell>
          <cell r="BM121">
            <v>0</v>
          </cell>
          <cell r="BN121">
            <v>7146</v>
          </cell>
          <cell r="BO121">
            <v>0</v>
          </cell>
          <cell r="BP121">
            <v>0</v>
          </cell>
          <cell r="BQ121">
            <v>0</v>
          </cell>
          <cell r="BR121">
            <v>65140</v>
          </cell>
          <cell r="BS121">
            <v>0</v>
          </cell>
          <cell r="BT121">
            <v>0</v>
          </cell>
          <cell r="BU121">
            <v>163160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3194</v>
          </cell>
          <cell r="CC121">
            <v>6012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385</v>
          </cell>
          <cell r="CI121">
            <v>0</v>
          </cell>
          <cell r="CJ121">
            <v>12109</v>
          </cell>
          <cell r="CK121">
            <v>0</v>
          </cell>
          <cell r="CL121">
            <v>0</v>
          </cell>
        </row>
        <row r="122">
          <cell r="A122" t="str">
            <v>4301020106.710</v>
          </cell>
          <cell r="B122" t="str">
            <v>รายได้ค่ารักษาบุคคลที่มีปัญหาสถานะและสิทธิ  - เบิกจากส่วนกลาง IP</v>
          </cell>
          <cell r="C122">
            <v>3247394</v>
          </cell>
          <cell r="D122">
            <v>0</v>
          </cell>
          <cell r="E122">
            <v>2362</v>
          </cell>
          <cell r="F122">
            <v>0</v>
          </cell>
          <cell r="G122">
            <v>0</v>
          </cell>
          <cell r="H122">
            <v>0</v>
          </cell>
          <cell r="I122">
            <v>29616.15</v>
          </cell>
          <cell r="J122">
            <v>20386</v>
          </cell>
          <cell r="K122">
            <v>0</v>
          </cell>
          <cell r="L122">
            <v>0</v>
          </cell>
          <cell r="M122">
            <v>285934</v>
          </cell>
          <cell r="N122">
            <v>0</v>
          </cell>
          <cell r="O122">
            <v>175931</v>
          </cell>
          <cell r="P122">
            <v>0</v>
          </cell>
          <cell r="Q122">
            <v>0</v>
          </cell>
          <cell r="R122">
            <v>23260</v>
          </cell>
          <cell r="S122">
            <v>12367</v>
          </cell>
          <cell r="T122">
            <v>13070</v>
          </cell>
          <cell r="U122">
            <v>0</v>
          </cell>
          <cell r="V122">
            <v>14683</v>
          </cell>
          <cell r="W122">
            <v>3349923</v>
          </cell>
          <cell r="X122">
            <v>78126</v>
          </cell>
          <cell r="Y122">
            <v>313201</v>
          </cell>
          <cell r="Z122">
            <v>266575</v>
          </cell>
          <cell r="AA122">
            <v>50443.25</v>
          </cell>
          <cell r="AB122">
            <v>65871</v>
          </cell>
          <cell r="AC122">
            <v>1135496</v>
          </cell>
          <cell r="AD122">
            <v>45693</v>
          </cell>
          <cell r="AE122">
            <v>0</v>
          </cell>
          <cell r="AF122">
            <v>0</v>
          </cell>
          <cell r="AG122">
            <v>157000</v>
          </cell>
          <cell r="AH122">
            <v>63481</v>
          </cell>
          <cell r="AI122">
            <v>0</v>
          </cell>
          <cell r="AJ122">
            <v>5656</v>
          </cell>
          <cell r="AK122">
            <v>2088207.35</v>
          </cell>
          <cell r="AL122">
            <v>0</v>
          </cell>
          <cell r="AM122">
            <v>2840</v>
          </cell>
          <cell r="AN122">
            <v>0</v>
          </cell>
          <cell r="AO122">
            <v>21297</v>
          </cell>
          <cell r="AP122">
            <v>4653</v>
          </cell>
          <cell r="AQ122">
            <v>0</v>
          </cell>
          <cell r="AR122">
            <v>21183</v>
          </cell>
          <cell r="AS122">
            <v>0</v>
          </cell>
          <cell r="AT122">
            <v>0</v>
          </cell>
          <cell r="AU122">
            <v>3384</v>
          </cell>
          <cell r="AV122">
            <v>0</v>
          </cell>
          <cell r="AW122">
            <v>7820</v>
          </cell>
          <cell r="AX122">
            <v>0</v>
          </cell>
          <cell r="AY122">
            <v>0</v>
          </cell>
          <cell r="AZ122">
            <v>0</v>
          </cell>
          <cell r="BA122">
            <v>1906</v>
          </cell>
          <cell r="BB122">
            <v>0</v>
          </cell>
          <cell r="BC122">
            <v>1073892</v>
          </cell>
          <cell r="BD122">
            <v>211180</v>
          </cell>
          <cell r="BE122">
            <v>124814</v>
          </cell>
          <cell r="BF122">
            <v>0</v>
          </cell>
          <cell r="BG122">
            <v>1265803.7</v>
          </cell>
          <cell r="BH122">
            <v>1270.22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1016.17</v>
          </cell>
          <cell r="BP122">
            <v>0</v>
          </cell>
          <cell r="BQ122">
            <v>0</v>
          </cell>
          <cell r="BR122">
            <v>4532175</v>
          </cell>
          <cell r="BS122">
            <v>0</v>
          </cell>
          <cell r="BT122">
            <v>0</v>
          </cell>
          <cell r="BU122">
            <v>107633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11182.64</v>
          </cell>
          <cell r="CC122">
            <v>0</v>
          </cell>
          <cell r="CD122">
            <v>11055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</row>
        <row r="123">
          <cell r="A123" t="str">
            <v>4301020106.711</v>
          </cell>
          <cell r="B123" t="str">
            <v>ส่วนต่างค่ารักษาที่สูงกว่าเหมาจ่ายรายหัว-เงินอุดหนุนบุคคลที่มีปัญหาและสถานะและสิทธิ OP ใน CUP</v>
          </cell>
          <cell r="C123">
            <v>0</v>
          </cell>
          <cell r="D123">
            <v>0</v>
          </cell>
          <cell r="E123">
            <v>-189.88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-6315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-72463</v>
          </cell>
          <cell r="P123">
            <v>0</v>
          </cell>
          <cell r="Q123">
            <v>-11971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-56450</v>
          </cell>
          <cell r="W123">
            <v>-205931</v>
          </cell>
          <cell r="X123">
            <v>-6173</v>
          </cell>
          <cell r="Y123">
            <v>-80680</v>
          </cell>
          <cell r="Z123">
            <v>0</v>
          </cell>
          <cell r="AA123">
            <v>-75777.64</v>
          </cell>
          <cell r="AB123">
            <v>0</v>
          </cell>
          <cell r="AC123">
            <v>-1846165</v>
          </cell>
          <cell r="AD123">
            <v>0</v>
          </cell>
          <cell r="AE123">
            <v>0</v>
          </cell>
          <cell r="AF123">
            <v>-9093</v>
          </cell>
          <cell r="AG123">
            <v>0</v>
          </cell>
          <cell r="AH123">
            <v>0</v>
          </cell>
          <cell r="AI123">
            <v>0</v>
          </cell>
          <cell r="AJ123">
            <v>-2372</v>
          </cell>
          <cell r="AK123">
            <v>0</v>
          </cell>
          <cell r="AL123">
            <v>0</v>
          </cell>
          <cell r="AM123">
            <v>-1610</v>
          </cell>
          <cell r="AN123">
            <v>0</v>
          </cell>
          <cell r="AO123">
            <v>-78103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-438</v>
          </cell>
          <cell r="AX123">
            <v>0</v>
          </cell>
          <cell r="AY123">
            <v>0</v>
          </cell>
          <cell r="AZ123">
            <v>0</v>
          </cell>
          <cell r="BA123">
            <v>-126527</v>
          </cell>
          <cell r="BB123">
            <v>0</v>
          </cell>
          <cell r="BC123">
            <v>-523092</v>
          </cell>
          <cell r="BD123">
            <v>-33556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-75351</v>
          </cell>
          <cell r="BM123">
            <v>0</v>
          </cell>
          <cell r="BN123">
            <v>-7146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-98556.37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-3792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-385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</row>
        <row r="124">
          <cell r="A124" t="str">
            <v>4301020106.712</v>
          </cell>
          <cell r="B124" t="str">
            <v>รายได้เงินอุดหนุนเหมาจ่ายรายหัวสำหรับบุคคลที่มีปัญหาสถานะและสิทธิ</v>
          </cell>
          <cell r="C124">
            <v>0</v>
          </cell>
          <cell r="D124">
            <v>42192.14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7032.02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54067.42</v>
          </cell>
          <cell r="Y124">
            <v>301572.47999999998</v>
          </cell>
          <cell r="Z124">
            <v>794647.47</v>
          </cell>
          <cell r="AA124">
            <v>0</v>
          </cell>
          <cell r="AB124">
            <v>49073.05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326199</v>
          </cell>
          <cell r="AL124">
            <v>0</v>
          </cell>
          <cell r="AM124">
            <v>5728.52</v>
          </cell>
          <cell r="AN124">
            <v>0</v>
          </cell>
          <cell r="AO124">
            <v>0</v>
          </cell>
          <cell r="AP124">
            <v>0</v>
          </cell>
          <cell r="AQ124">
            <v>2813</v>
          </cell>
          <cell r="AR124">
            <v>46412</v>
          </cell>
          <cell r="AS124">
            <v>0</v>
          </cell>
          <cell r="AT124">
            <v>16449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507357.2</v>
          </cell>
          <cell r="BE124">
            <v>1331148.29</v>
          </cell>
          <cell r="BF124">
            <v>204669.31</v>
          </cell>
          <cell r="BG124">
            <v>1822751.63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37937.360000000001</v>
          </cell>
          <cell r="BP124">
            <v>0</v>
          </cell>
          <cell r="BQ124">
            <v>0</v>
          </cell>
          <cell r="BR124">
            <v>378403.39</v>
          </cell>
          <cell r="BS124">
            <v>7032.02</v>
          </cell>
          <cell r="BT124">
            <v>5625.62</v>
          </cell>
          <cell r="BU124">
            <v>-13423</v>
          </cell>
          <cell r="BV124">
            <v>0</v>
          </cell>
          <cell r="BW124">
            <v>4384.62</v>
          </cell>
          <cell r="BX124">
            <v>12448.91</v>
          </cell>
          <cell r="BY124">
            <v>0</v>
          </cell>
          <cell r="BZ124">
            <v>0</v>
          </cell>
          <cell r="CA124">
            <v>10140.83</v>
          </cell>
          <cell r="CB124">
            <v>78136.66</v>
          </cell>
          <cell r="CC124">
            <v>19303.29</v>
          </cell>
          <cell r="CD124">
            <v>0</v>
          </cell>
          <cell r="CE124">
            <v>17286.86</v>
          </cell>
          <cell r="CF124">
            <v>0</v>
          </cell>
          <cell r="CG124">
            <v>0</v>
          </cell>
          <cell r="CH124">
            <v>9844.83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</row>
        <row r="125">
          <cell r="A125" t="str">
            <v>4301020108.101</v>
          </cell>
          <cell r="B125" t="str">
            <v>รายได้เงินนอกงบประมาณ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80000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</row>
        <row r="126">
          <cell r="A126" t="str">
            <v>4301030102.101</v>
          </cell>
          <cell r="B126" t="str">
            <v>รายได้ค่าเช่าอสังหาริมทรัพย์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6400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</row>
        <row r="127">
          <cell r="A127" t="str">
            <v>4301030104.101</v>
          </cell>
          <cell r="B127" t="str">
            <v>รายได้ค่าเช่าอื่น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4400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5000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5000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39000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300</v>
          </cell>
          <cell r="BP127">
            <v>1500</v>
          </cell>
          <cell r="BQ127">
            <v>0</v>
          </cell>
          <cell r="BR127">
            <v>261544.92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</row>
        <row r="128">
          <cell r="A128" t="str">
            <v>4302010106.101</v>
          </cell>
          <cell r="B128" t="str">
            <v>รายได้จากการช่วยเหลือเพื่อการดำเนินงานจาก อปท.</v>
          </cell>
          <cell r="C128">
            <v>0</v>
          </cell>
          <cell r="D128">
            <v>163900</v>
          </cell>
          <cell r="E128">
            <v>194930</v>
          </cell>
          <cell r="F128">
            <v>259150</v>
          </cell>
          <cell r="G128">
            <v>52600</v>
          </cell>
          <cell r="H128">
            <v>520436.92</v>
          </cell>
          <cell r="I128">
            <v>0</v>
          </cell>
          <cell r="J128">
            <v>240000</v>
          </cell>
          <cell r="K128">
            <v>262850</v>
          </cell>
          <cell r="L128">
            <v>286400</v>
          </cell>
          <cell r="M128">
            <v>350329</v>
          </cell>
          <cell r="N128">
            <v>58250</v>
          </cell>
          <cell r="O128">
            <v>0</v>
          </cell>
          <cell r="P128">
            <v>209443</v>
          </cell>
          <cell r="Q128">
            <v>718110</v>
          </cell>
          <cell r="R128">
            <v>0</v>
          </cell>
          <cell r="S128">
            <v>72445</v>
          </cell>
          <cell r="T128">
            <v>320500</v>
          </cell>
          <cell r="U128">
            <v>401950</v>
          </cell>
          <cell r="V128">
            <v>57450</v>
          </cell>
          <cell r="W128">
            <v>0</v>
          </cell>
          <cell r="X128">
            <v>25080</v>
          </cell>
          <cell r="Y128">
            <v>140000</v>
          </cell>
          <cell r="Z128">
            <v>56340</v>
          </cell>
          <cell r="AA128">
            <v>59507</v>
          </cell>
          <cell r="AB128">
            <v>79780</v>
          </cell>
          <cell r="AC128">
            <v>0</v>
          </cell>
          <cell r="AD128">
            <v>308030</v>
          </cell>
          <cell r="AE128">
            <v>148090</v>
          </cell>
          <cell r="AF128">
            <v>1500</v>
          </cell>
          <cell r="AG128">
            <v>0</v>
          </cell>
          <cell r="AH128">
            <v>568073.5</v>
          </cell>
          <cell r="AI128">
            <v>0</v>
          </cell>
          <cell r="AJ128">
            <v>296185</v>
          </cell>
          <cell r="AK128">
            <v>200000</v>
          </cell>
          <cell r="AL128">
            <v>146000</v>
          </cell>
          <cell r="AM128">
            <v>73205</v>
          </cell>
          <cell r="AN128">
            <v>335000</v>
          </cell>
          <cell r="AO128">
            <v>418198</v>
          </cell>
          <cell r="AP128">
            <v>233722</v>
          </cell>
          <cell r="AQ128">
            <v>158000</v>
          </cell>
          <cell r="AR128">
            <v>511055</v>
          </cell>
          <cell r="AS128">
            <v>172800</v>
          </cell>
          <cell r="AT128">
            <v>0</v>
          </cell>
          <cell r="AU128">
            <v>263800</v>
          </cell>
          <cell r="AV128">
            <v>431900</v>
          </cell>
          <cell r="AW128">
            <v>140100</v>
          </cell>
          <cell r="AX128">
            <v>171688</v>
          </cell>
          <cell r="AY128">
            <v>207390</v>
          </cell>
          <cell r="AZ128">
            <v>20000</v>
          </cell>
          <cell r="BA128">
            <v>712185</v>
          </cell>
          <cell r="BB128">
            <v>63510</v>
          </cell>
          <cell r="BC128">
            <v>393100</v>
          </cell>
          <cell r="BD128">
            <v>40000</v>
          </cell>
          <cell r="BE128">
            <v>0</v>
          </cell>
          <cell r="BF128">
            <v>0</v>
          </cell>
          <cell r="BG128">
            <v>349730</v>
          </cell>
          <cell r="BH128">
            <v>196700</v>
          </cell>
          <cell r="BI128">
            <v>91750</v>
          </cell>
          <cell r="BJ128">
            <v>0</v>
          </cell>
          <cell r="BK128">
            <v>39864</v>
          </cell>
          <cell r="BL128">
            <v>635664</v>
          </cell>
          <cell r="BM128">
            <v>0</v>
          </cell>
          <cell r="BN128">
            <v>0</v>
          </cell>
          <cell r="BO128">
            <v>0</v>
          </cell>
          <cell r="BP128">
            <v>340520</v>
          </cell>
          <cell r="BQ128">
            <v>5000</v>
          </cell>
          <cell r="BR128">
            <v>0</v>
          </cell>
          <cell r="BS128">
            <v>96950</v>
          </cell>
          <cell r="BT128">
            <v>158200</v>
          </cell>
          <cell r="BU128">
            <v>170000</v>
          </cell>
          <cell r="BV128">
            <v>187980</v>
          </cell>
          <cell r="BW128">
            <v>215486</v>
          </cell>
          <cell r="BX128">
            <v>259680</v>
          </cell>
          <cell r="BY128">
            <v>186895</v>
          </cell>
          <cell r="BZ128">
            <v>593305</v>
          </cell>
          <cell r="CA128">
            <v>314255</v>
          </cell>
          <cell r="CB128">
            <v>0</v>
          </cell>
          <cell r="CC128">
            <v>0</v>
          </cell>
          <cell r="CD128">
            <v>208000</v>
          </cell>
          <cell r="CE128">
            <v>628598.84</v>
          </cell>
          <cell r="CF128">
            <v>242735</v>
          </cell>
          <cell r="CG128">
            <v>290590</v>
          </cell>
          <cell r="CH128">
            <v>57840</v>
          </cell>
          <cell r="CI128">
            <v>77480</v>
          </cell>
          <cell r="CJ128">
            <v>171469</v>
          </cell>
          <cell r="CK128">
            <v>0</v>
          </cell>
          <cell r="CL128">
            <v>0</v>
          </cell>
        </row>
        <row r="129">
          <cell r="A129" t="str">
            <v>4302010199.101</v>
          </cell>
          <cell r="B129" t="str">
            <v>รายได้จากการช่วยเหลือเพื่อการดำเนินงานอื่น</v>
          </cell>
          <cell r="C129">
            <v>117500</v>
          </cell>
          <cell r="D129">
            <v>1200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794309</v>
          </cell>
          <cell r="N129">
            <v>172000</v>
          </cell>
          <cell r="O129">
            <v>93440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128667.45</v>
          </cell>
          <cell r="AA129">
            <v>16820</v>
          </cell>
          <cell r="AB129">
            <v>0</v>
          </cell>
          <cell r="AC129">
            <v>0</v>
          </cell>
          <cell r="AD129">
            <v>130086</v>
          </cell>
          <cell r="AE129">
            <v>0</v>
          </cell>
          <cell r="AF129">
            <v>14122.83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420000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60460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4700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13450</v>
          </cell>
          <cell r="BI129">
            <v>4000000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600000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30000</v>
          </cell>
          <cell r="CE129">
            <v>0</v>
          </cell>
          <cell r="CF129">
            <v>0</v>
          </cell>
          <cell r="CG129">
            <v>0</v>
          </cell>
          <cell r="CH129">
            <v>10000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</row>
        <row r="130">
          <cell r="A130" t="str">
            <v>4302020107.101</v>
          </cell>
          <cell r="B130" t="str">
            <v>รายได้จากการช่วยเหลือเพื่อการลงทุนจากอปท.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1010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78280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</row>
        <row r="131">
          <cell r="A131" t="str">
            <v>4302020199.101</v>
          </cell>
          <cell r="B131" t="str">
            <v>รายได้จากการช่วยเหลือเพื่อการลงทุนอื่น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500000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</row>
        <row r="132">
          <cell r="A132" t="str">
            <v>4302020199.102</v>
          </cell>
          <cell r="B132" t="str">
            <v>รายได้จากการช่วยเหลือเพื่อการดำเนินงานจากหน่วยงานภาครัฐ</v>
          </cell>
          <cell r="C132">
            <v>0</v>
          </cell>
          <cell r="D132">
            <v>102000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18400</v>
          </cell>
          <cell r="N132">
            <v>0</v>
          </cell>
          <cell r="O132">
            <v>0</v>
          </cell>
          <cell r="P132">
            <v>31300</v>
          </cell>
          <cell r="Q132">
            <v>0</v>
          </cell>
          <cell r="R132">
            <v>0</v>
          </cell>
          <cell r="S132">
            <v>4950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800000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380000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150000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20000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65000</v>
          </cell>
          <cell r="CA132">
            <v>0</v>
          </cell>
          <cell r="CB132">
            <v>0</v>
          </cell>
          <cell r="CC132">
            <v>0</v>
          </cell>
          <cell r="CD132">
            <v>288860</v>
          </cell>
          <cell r="CE132">
            <v>0</v>
          </cell>
          <cell r="CF132">
            <v>250000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</row>
        <row r="133">
          <cell r="A133" t="str">
            <v>4302030101.101</v>
          </cell>
          <cell r="B133" t="str">
            <v>รายได้จากการรับบริจาค-เงินสดและรายการเทียบเท่าเงินสด</v>
          </cell>
          <cell r="C133">
            <v>376864</v>
          </cell>
          <cell r="D133">
            <v>0</v>
          </cell>
          <cell r="E133">
            <v>25713.32</v>
          </cell>
          <cell r="F133">
            <v>246900</v>
          </cell>
          <cell r="G133">
            <v>0</v>
          </cell>
          <cell r="H133">
            <v>431726.86</v>
          </cell>
          <cell r="I133">
            <v>31764</v>
          </cell>
          <cell r="J133">
            <v>654372.34</v>
          </cell>
          <cell r="K133">
            <v>38154.35</v>
          </cell>
          <cell r="L133">
            <v>8000</v>
          </cell>
          <cell r="M133">
            <v>49800</v>
          </cell>
          <cell r="N133">
            <v>2669</v>
          </cell>
          <cell r="O133">
            <v>303506</v>
          </cell>
          <cell r="P133">
            <v>6505</v>
          </cell>
          <cell r="Q133">
            <v>0</v>
          </cell>
          <cell r="R133">
            <v>20190</v>
          </cell>
          <cell r="S133">
            <v>12220</v>
          </cell>
          <cell r="T133">
            <v>1000</v>
          </cell>
          <cell r="U133">
            <v>45876</v>
          </cell>
          <cell r="V133">
            <v>96278.65</v>
          </cell>
          <cell r="W133">
            <v>2458520.59</v>
          </cell>
          <cell r="X133">
            <v>3640.6</v>
          </cell>
          <cell r="Y133">
            <v>104660</v>
          </cell>
          <cell r="Z133">
            <v>94142.01</v>
          </cell>
          <cell r="AA133">
            <v>85280</v>
          </cell>
          <cell r="AB133">
            <v>13200</v>
          </cell>
          <cell r="AC133">
            <v>18850</v>
          </cell>
          <cell r="AD133">
            <v>346222</v>
          </cell>
          <cell r="AE133">
            <v>44685</v>
          </cell>
          <cell r="AF133">
            <v>1500</v>
          </cell>
          <cell r="AG133">
            <v>4500</v>
          </cell>
          <cell r="AH133">
            <v>0</v>
          </cell>
          <cell r="AI133">
            <v>3831.98</v>
          </cell>
          <cell r="AJ133">
            <v>979333.5</v>
          </cell>
          <cell r="AK133">
            <v>8287518.5700000003</v>
          </cell>
          <cell r="AL133">
            <v>0</v>
          </cell>
          <cell r="AM133">
            <v>75406</v>
          </cell>
          <cell r="AN133">
            <v>1603830.53</v>
          </cell>
          <cell r="AO133">
            <v>1500</v>
          </cell>
          <cell r="AP133">
            <v>0</v>
          </cell>
          <cell r="AQ133">
            <v>0</v>
          </cell>
          <cell r="AR133">
            <v>4846603.25</v>
          </cell>
          <cell r="AS133">
            <v>0</v>
          </cell>
          <cell r="AT133">
            <v>0</v>
          </cell>
          <cell r="AU133">
            <v>15194</v>
          </cell>
          <cell r="AV133">
            <v>10000</v>
          </cell>
          <cell r="AW133">
            <v>8429</v>
          </cell>
          <cell r="AX133">
            <v>441659.5</v>
          </cell>
          <cell r="AY133">
            <v>30100</v>
          </cell>
          <cell r="AZ133">
            <v>0</v>
          </cell>
          <cell r="BA133">
            <v>0</v>
          </cell>
          <cell r="BB133">
            <v>169279</v>
          </cell>
          <cell r="BC133">
            <v>5187163.9400000004</v>
          </cell>
          <cell r="BD133">
            <v>11011</v>
          </cell>
          <cell r="BE133">
            <v>229837</v>
          </cell>
          <cell r="BF133">
            <v>3000</v>
          </cell>
          <cell r="BG133">
            <v>97362</v>
          </cell>
          <cell r="BH133">
            <v>26986</v>
          </cell>
          <cell r="BI133">
            <v>0</v>
          </cell>
          <cell r="BJ133">
            <v>8000</v>
          </cell>
          <cell r="BK133">
            <v>0</v>
          </cell>
          <cell r="BL133">
            <v>0</v>
          </cell>
          <cell r="BM133">
            <v>80000</v>
          </cell>
          <cell r="BN133">
            <v>42623</v>
          </cell>
          <cell r="BO133">
            <v>10000</v>
          </cell>
          <cell r="BP133">
            <v>0</v>
          </cell>
          <cell r="BQ133">
            <v>0</v>
          </cell>
          <cell r="BR133">
            <v>8831702.5199999996</v>
          </cell>
          <cell r="BS133">
            <v>4500</v>
          </cell>
          <cell r="BT133">
            <v>179700</v>
          </cell>
          <cell r="BU133">
            <v>0</v>
          </cell>
          <cell r="BV133">
            <v>0</v>
          </cell>
          <cell r="BW133">
            <v>152982.76999999999</v>
          </cell>
          <cell r="BX133">
            <v>3015000</v>
          </cell>
          <cell r="BY133">
            <v>0</v>
          </cell>
          <cell r="BZ133">
            <v>4225</v>
          </cell>
          <cell r="CA133">
            <v>3040</v>
          </cell>
          <cell r="CB133">
            <v>10</v>
          </cell>
          <cell r="CC133">
            <v>5000</v>
          </cell>
          <cell r="CD133">
            <v>20000</v>
          </cell>
          <cell r="CE133">
            <v>697510</v>
          </cell>
          <cell r="CF133">
            <v>0</v>
          </cell>
          <cell r="CG133">
            <v>200000</v>
          </cell>
          <cell r="CH133">
            <v>0</v>
          </cell>
          <cell r="CI133">
            <v>0</v>
          </cell>
          <cell r="CJ133">
            <v>5000</v>
          </cell>
          <cell r="CK133">
            <v>0</v>
          </cell>
          <cell r="CL133">
            <v>214720.12</v>
          </cell>
        </row>
        <row r="134">
          <cell r="A134" t="str">
            <v>4302030101.102</v>
          </cell>
          <cell r="B134" t="str">
            <v>รายได้จากการรับบริจาค-สินทรัพย์อื่น</v>
          </cell>
          <cell r="C134">
            <v>0</v>
          </cell>
          <cell r="D134">
            <v>0</v>
          </cell>
          <cell r="E134">
            <v>31961.41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233395.92</v>
          </cell>
          <cell r="N134">
            <v>0</v>
          </cell>
          <cell r="O134">
            <v>11493999.91</v>
          </cell>
          <cell r="P134">
            <v>37333.35</v>
          </cell>
          <cell r="Q134">
            <v>186775.81</v>
          </cell>
          <cell r="R134">
            <v>0</v>
          </cell>
          <cell r="S134">
            <v>11990</v>
          </cell>
          <cell r="T134">
            <v>30842</v>
          </cell>
          <cell r="U134">
            <v>0</v>
          </cell>
          <cell r="V134">
            <v>0</v>
          </cell>
          <cell r="W134">
            <v>6766445.9400000004</v>
          </cell>
          <cell r="X134">
            <v>0</v>
          </cell>
          <cell r="Y134">
            <v>0</v>
          </cell>
          <cell r="Z134">
            <v>0</v>
          </cell>
          <cell r="AA134">
            <v>635888.34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3452767.73</v>
          </cell>
          <cell r="AI134">
            <v>0</v>
          </cell>
          <cell r="AJ134">
            <v>0</v>
          </cell>
          <cell r="AK134">
            <v>12410156.880000001</v>
          </cell>
          <cell r="AL134">
            <v>0</v>
          </cell>
          <cell r="AM134">
            <v>293300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41645</v>
          </cell>
          <cell r="AU134">
            <v>0</v>
          </cell>
          <cell r="AV134">
            <v>0</v>
          </cell>
          <cell r="AW134">
            <v>290272.5</v>
          </cell>
          <cell r="AX134">
            <v>225680</v>
          </cell>
          <cell r="AY134">
            <v>0</v>
          </cell>
          <cell r="AZ134">
            <v>0</v>
          </cell>
          <cell r="BA134">
            <v>664684.99</v>
          </cell>
          <cell r="BB134">
            <v>9817042.4900000002</v>
          </cell>
          <cell r="BC134">
            <v>17382293.41</v>
          </cell>
          <cell r="BD134">
            <v>207956.31</v>
          </cell>
          <cell r="BE134">
            <v>0</v>
          </cell>
          <cell r="BF134">
            <v>0</v>
          </cell>
          <cell r="BG134">
            <v>3202664.96</v>
          </cell>
          <cell r="BH134">
            <v>0</v>
          </cell>
          <cell r="BI134">
            <v>181124.73</v>
          </cell>
          <cell r="BJ134">
            <v>7790.86</v>
          </cell>
          <cell r="BK134">
            <v>15640.24</v>
          </cell>
          <cell r="BL134">
            <v>467372.79</v>
          </cell>
          <cell r="BM134">
            <v>126527.33</v>
          </cell>
          <cell r="BN134">
            <v>1844908.98</v>
          </cell>
          <cell r="BO134">
            <v>0</v>
          </cell>
          <cell r="BP134">
            <v>0</v>
          </cell>
          <cell r="BQ134">
            <v>0</v>
          </cell>
          <cell r="BR134">
            <v>2890000</v>
          </cell>
          <cell r="BS134">
            <v>47600</v>
          </cell>
          <cell r="BT134">
            <v>0</v>
          </cell>
          <cell r="BU134">
            <v>2886491.49</v>
          </cell>
          <cell r="BV134">
            <v>0</v>
          </cell>
          <cell r="BW134">
            <v>9600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351066.72</v>
          </cell>
          <cell r="CC134">
            <v>0</v>
          </cell>
          <cell r="CD134">
            <v>0</v>
          </cell>
          <cell r="CE134">
            <v>913397.29</v>
          </cell>
          <cell r="CF134">
            <v>0</v>
          </cell>
          <cell r="CG134">
            <v>0</v>
          </cell>
          <cell r="CH134">
            <v>457142.88</v>
          </cell>
          <cell r="CI134">
            <v>0</v>
          </cell>
          <cell r="CJ134">
            <v>0</v>
          </cell>
          <cell r="CK134">
            <v>927760.01</v>
          </cell>
          <cell r="CL134">
            <v>4583.71</v>
          </cell>
        </row>
        <row r="135">
          <cell r="A135" t="str">
            <v>4302040101.101</v>
          </cell>
          <cell r="B135" t="str">
            <v>พักรับเงินงบอุดหนุน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</row>
        <row r="136">
          <cell r="A136" t="str">
            <v>4303010101.101</v>
          </cell>
          <cell r="B136" t="str">
            <v>รายได้ดอกเบี้ยจากสถาบันการเงิน</v>
          </cell>
          <cell r="C136">
            <v>1109709.8500000001</v>
          </cell>
          <cell r="D136">
            <v>5113.9799999999996</v>
          </cell>
          <cell r="E136">
            <v>93885.47</v>
          </cell>
          <cell r="F136">
            <v>0</v>
          </cell>
          <cell r="G136">
            <v>73261.59</v>
          </cell>
          <cell r="H136">
            <v>38276.9</v>
          </cell>
          <cell r="I136">
            <v>233980.24</v>
          </cell>
          <cell r="J136">
            <v>182869.8</v>
          </cell>
          <cell r="K136">
            <v>82846.66</v>
          </cell>
          <cell r="L136">
            <v>91209.33</v>
          </cell>
          <cell r="M136">
            <v>80542.23</v>
          </cell>
          <cell r="N136">
            <v>12096.69</v>
          </cell>
          <cell r="O136">
            <v>306860.84000000003</v>
          </cell>
          <cell r="P136">
            <v>196687.22</v>
          </cell>
          <cell r="Q136">
            <v>207013.49</v>
          </cell>
          <cell r="R136">
            <v>230437.53</v>
          </cell>
          <cell r="S136">
            <v>30536.1</v>
          </cell>
          <cell r="T136">
            <v>123473.85</v>
          </cell>
          <cell r="U136">
            <v>86574.56</v>
          </cell>
          <cell r="V136">
            <v>49784.47</v>
          </cell>
          <cell r="W136">
            <v>0</v>
          </cell>
          <cell r="X136">
            <v>59592.76</v>
          </cell>
          <cell r="Y136">
            <v>220625.66</v>
          </cell>
          <cell r="Z136">
            <v>118126.3</v>
          </cell>
          <cell r="AA136">
            <v>28591.67</v>
          </cell>
          <cell r="AB136">
            <v>50625.23</v>
          </cell>
          <cell r="AC136">
            <v>2690.1</v>
          </cell>
          <cell r="AD136">
            <v>182021.29</v>
          </cell>
          <cell r="AE136">
            <v>47201.69</v>
          </cell>
          <cell r="AF136">
            <v>39021.67</v>
          </cell>
          <cell r="AG136">
            <v>125114.31</v>
          </cell>
          <cell r="AH136">
            <v>96599.33</v>
          </cell>
          <cell r="AI136">
            <v>220708.92</v>
          </cell>
          <cell r="AJ136">
            <v>0</v>
          </cell>
          <cell r="AK136">
            <v>934014.84</v>
          </cell>
          <cell r="AL136">
            <v>103422.68</v>
          </cell>
          <cell r="AM136">
            <v>122377.42</v>
          </cell>
          <cell r="AN136">
            <v>114936.31</v>
          </cell>
          <cell r="AO136">
            <v>72268.240000000005</v>
          </cell>
          <cell r="AP136">
            <v>85662.92</v>
          </cell>
          <cell r="AQ136">
            <v>32341.360000000001</v>
          </cell>
          <cell r="AR136">
            <v>230805.76000000001</v>
          </cell>
          <cell r="AS136">
            <v>112560.66</v>
          </cell>
          <cell r="AT136">
            <v>45199.72</v>
          </cell>
          <cell r="AU136">
            <v>49486.41</v>
          </cell>
          <cell r="AV136">
            <v>94082.3</v>
          </cell>
          <cell r="AW136">
            <v>60010.68</v>
          </cell>
          <cell r="AX136">
            <v>49603.89</v>
          </cell>
          <cell r="AY136">
            <v>91138.05</v>
          </cell>
          <cell r="AZ136">
            <v>93585.08</v>
          </cell>
          <cell r="BA136">
            <v>392738.9</v>
          </cell>
          <cell r="BB136">
            <v>62839.9</v>
          </cell>
          <cell r="BC136">
            <v>1182122.02</v>
          </cell>
          <cell r="BD136">
            <v>169635.71</v>
          </cell>
          <cell r="BE136">
            <v>46502.78</v>
          </cell>
          <cell r="BF136">
            <v>7361.26</v>
          </cell>
          <cell r="BG136">
            <v>106200.61</v>
          </cell>
          <cell r="BH136">
            <v>37442.65</v>
          </cell>
          <cell r="BI136">
            <v>11100.02</v>
          </cell>
          <cell r="BJ136">
            <v>133306.62</v>
          </cell>
          <cell r="BK136">
            <v>137795.9</v>
          </cell>
          <cell r="BL136">
            <v>501538.06</v>
          </cell>
          <cell r="BM136">
            <v>159405.51999999999</v>
          </cell>
          <cell r="BN136">
            <v>116048.15</v>
          </cell>
          <cell r="BO136">
            <v>103389.37</v>
          </cell>
          <cell r="BP136">
            <v>126959.54</v>
          </cell>
          <cell r="BQ136">
            <v>94623.64</v>
          </cell>
          <cell r="BR136">
            <v>4667784.84</v>
          </cell>
          <cell r="BS136">
            <v>142263.39000000001</v>
          </cell>
          <cell r="BT136">
            <v>4571.54</v>
          </cell>
          <cell r="BU136">
            <v>155915.92000000001</v>
          </cell>
          <cell r="BV136">
            <v>17977.59</v>
          </cell>
          <cell r="BW136">
            <v>0</v>
          </cell>
          <cell r="BX136">
            <v>0</v>
          </cell>
          <cell r="BY136">
            <v>48742.28</v>
          </cell>
          <cell r="BZ136">
            <v>78367.98</v>
          </cell>
          <cell r="CA136">
            <v>77666.259999999995</v>
          </cell>
          <cell r="CB136">
            <v>77283.929999999993</v>
          </cell>
          <cell r="CC136">
            <v>242656.47</v>
          </cell>
          <cell r="CD136">
            <v>186445.23</v>
          </cell>
          <cell r="CE136">
            <v>221184.47</v>
          </cell>
          <cell r="CF136">
            <v>98251.01</v>
          </cell>
          <cell r="CG136">
            <v>117236.35</v>
          </cell>
          <cell r="CH136">
            <v>2551.17</v>
          </cell>
          <cell r="CI136">
            <v>31808.57</v>
          </cell>
          <cell r="CJ136">
            <v>183609.57</v>
          </cell>
          <cell r="CK136">
            <v>66748.55</v>
          </cell>
          <cell r="CL136">
            <v>81593.570000000007</v>
          </cell>
        </row>
        <row r="137">
          <cell r="A137" t="str">
            <v>4306010104.101</v>
          </cell>
          <cell r="B137" t="str">
            <v>รายรับจากการขายอาคารและสิ่งปลูกสร้าง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7411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</row>
        <row r="138">
          <cell r="A138" t="str">
            <v>4306010110.101</v>
          </cell>
          <cell r="B138" t="str">
            <v>รายรับจากการขายครุภัณฑ์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12312.07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3440</v>
          </cell>
          <cell r="X138">
            <v>0</v>
          </cell>
          <cell r="Y138">
            <v>2850</v>
          </cell>
          <cell r="Z138">
            <v>3000</v>
          </cell>
          <cell r="AA138">
            <v>1500</v>
          </cell>
          <cell r="AB138">
            <v>0</v>
          </cell>
          <cell r="AC138">
            <v>4600</v>
          </cell>
          <cell r="AD138">
            <v>1600</v>
          </cell>
          <cell r="AE138">
            <v>0</v>
          </cell>
          <cell r="AF138">
            <v>5295</v>
          </cell>
          <cell r="AG138">
            <v>4500</v>
          </cell>
          <cell r="AH138">
            <v>2270</v>
          </cell>
          <cell r="AI138">
            <v>0</v>
          </cell>
          <cell r="AJ138">
            <v>850</v>
          </cell>
          <cell r="AK138">
            <v>60000</v>
          </cell>
          <cell r="AL138">
            <v>0</v>
          </cell>
          <cell r="AM138">
            <v>4250</v>
          </cell>
          <cell r="AN138">
            <v>0</v>
          </cell>
          <cell r="AO138">
            <v>0</v>
          </cell>
          <cell r="AP138">
            <v>0</v>
          </cell>
          <cell r="AQ138">
            <v>7500</v>
          </cell>
          <cell r="AR138">
            <v>3800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3100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2500</v>
          </cell>
          <cell r="BQ138">
            <v>0</v>
          </cell>
          <cell r="BR138">
            <v>271000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</row>
        <row r="139">
          <cell r="A139" t="str">
            <v>4306010110.102</v>
          </cell>
          <cell r="B139" t="str">
            <v>รายรับจากการขายวัสดุที่ใช้แล้ว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400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74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</row>
        <row r="140">
          <cell r="A140" t="str">
            <v>4307010103.201</v>
          </cell>
          <cell r="B140" t="str">
            <v>บัญชีรายได้ระหว่างหน่วยงาน - หน่วยงานรับเงินงบบุคลากรจากรัฐบาล</v>
          </cell>
          <cell r="C140">
            <v>224651083.77000001</v>
          </cell>
          <cell r="D140">
            <v>27733601.329999998</v>
          </cell>
          <cell r="E140">
            <v>34325245.880000003</v>
          </cell>
          <cell r="F140">
            <v>37075173.759999998</v>
          </cell>
          <cell r="G140">
            <v>17152467.41</v>
          </cell>
          <cell r="H140">
            <v>39188206.210000001</v>
          </cell>
          <cell r="I140">
            <v>42338292.689999998</v>
          </cell>
          <cell r="J140">
            <v>43807131.869999997</v>
          </cell>
          <cell r="K140">
            <v>30199332.09</v>
          </cell>
          <cell r="L140">
            <v>24716880.219999999</v>
          </cell>
          <cell r="M140">
            <v>72795451.980000004</v>
          </cell>
          <cell r="N140">
            <v>303836</v>
          </cell>
          <cell r="O140">
            <v>86825943.629999995</v>
          </cell>
          <cell r="P140">
            <v>24359542.050000001</v>
          </cell>
          <cell r="Q140">
            <v>27751852.559999999</v>
          </cell>
          <cell r="R140">
            <v>40971421.530000001</v>
          </cell>
          <cell r="S140">
            <v>29087910.789999999</v>
          </cell>
          <cell r="T140">
            <v>21575925.890000001</v>
          </cell>
          <cell r="U140">
            <v>26260280.289999999</v>
          </cell>
          <cell r="V140">
            <v>13335490.93</v>
          </cell>
          <cell r="W140">
            <v>259237111.28</v>
          </cell>
          <cell r="X140">
            <v>24378953.699999999</v>
          </cell>
          <cell r="Y140">
            <v>37602545.549999997</v>
          </cell>
          <cell r="Z140">
            <v>25375226.440000001</v>
          </cell>
          <cell r="AA140">
            <v>13762993.220000001</v>
          </cell>
          <cell r="AB140">
            <v>24375914.41</v>
          </cell>
          <cell r="AC140">
            <v>25217321.710000001</v>
          </cell>
          <cell r="AD140">
            <v>70980610.599999994</v>
          </cell>
          <cell r="AE140">
            <v>28692257.030000001</v>
          </cell>
          <cell r="AF140">
            <v>24009125</v>
          </cell>
          <cell r="AG140">
            <v>22971584.640000001</v>
          </cell>
          <cell r="AH140">
            <v>45053128.350000001</v>
          </cell>
          <cell r="AI140">
            <v>23711231.109999999</v>
          </cell>
          <cell r="AJ140">
            <v>9959346.9199999999</v>
          </cell>
          <cell r="AK140">
            <v>359152624.25999999</v>
          </cell>
          <cell r="AL140">
            <v>25917705.149999999</v>
          </cell>
          <cell r="AM140">
            <v>20920251.260000002</v>
          </cell>
          <cell r="AN140">
            <v>54694311.490000002</v>
          </cell>
          <cell r="AO140">
            <v>50457540.259999998</v>
          </cell>
          <cell r="AP140">
            <v>31766491.43</v>
          </cell>
          <cell r="AQ140">
            <v>14261530</v>
          </cell>
          <cell r="AR140">
            <v>56608457.18</v>
          </cell>
          <cell r="AS140">
            <v>24894614.440000001</v>
          </cell>
          <cell r="AT140">
            <v>31945448.23</v>
          </cell>
          <cell r="AU140">
            <v>48928137.799999997</v>
          </cell>
          <cell r="AV140">
            <v>24515620.190000001</v>
          </cell>
          <cell r="AW140">
            <v>18674240.780000001</v>
          </cell>
          <cell r="AX140">
            <v>34661115.939999998</v>
          </cell>
          <cell r="AY140">
            <v>20878461.649999999</v>
          </cell>
          <cell r="AZ140">
            <v>17969358.059999999</v>
          </cell>
          <cell r="BA140">
            <v>94280445.409999996</v>
          </cell>
          <cell r="BB140">
            <v>18634742.899999999</v>
          </cell>
          <cell r="BC140">
            <v>251782260.81999999</v>
          </cell>
          <cell r="BD140">
            <v>60595493.979999997</v>
          </cell>
          <cell r="BE140">
            <v>28077142.899999999</v>
          </cell>
          <cell r="BF140">
            <v>18692573.41</v>
          </cell>
          <cell r="BG140">
            <v>105014091.43000001</v>
          </cell>
          <cell r="BH140">
            <v>16463374.199999999</v>
          </cell>
          <cell r="BI140">
            <v>3954340.07</v>
          </cell>
          <cell r="BJ140">
            <v>8546241.2699999996</v>
          </cell>
          <cell r="BK140">
            <v>6146886.7599999998</v>
          </cell>
          <cell r="BL140">
            <v>145972020.81</v>
          </cell>
          <cell r="BM140">
            <v>45542800.049999997</v>
          </cell>
          <cell r="BN140">
            <v>29570008.350000001</v>
          </cell>
          <cell r="BO140">
            <v>50252477.409999996</v>
          </cell>
          <cell r="BP140">
            <v>31317882.460000001</v>
          </cell>
          <cell r="BQ140">
            <v>16029980.85</v>
          </cell>
          <cell r="BR140">
            <v>596519374.79999995</v>
          </cell>
          <cell r="BS140">
            <v>39306697.740000002</v>
          </cell>
          <cell r="BT140">
            <v>36642297.780000001</v>
          </cell>
          <cell r="BU140">
            <v>88186735.439999998</v>
          </cell>
          <cell r="BV140">
            <v>8923517.2599999998</v>
          </cell>
          <cell r="BW140">
            <v>28143631.949999999</v>
          </cell>
          <cell r="BX140">
            <v>65883103.920000002</v>
          </cell>
          <cell r="BY140">
            <v>25937728.190000001</v>
          </cell>
          <cell r="BZ140">
            <v>19327900.23</v>
          </cell>
          <cell r="CA140">
            <v>24363496.989999998</v>
          </cell>
          <cell r="CB140">
            <v>33685432.259999998</v>
          </cell>
          <cell r="CC140">
            <v>58942501.130000003</v>
          </cell>
          <cell r="CD140">
            <v>35795372.869999997</v>
          </cell>
          <cell r="CE140">
            <v>51523571.289999999</v>
          </cell>
          <cell r="CF140">
            <v>22364792.23</v>
          </cell>
          <cell r="CG140">
            <v>24515619.16</v>
          </cell>
          <cell r="CH140">
            <v>14887879.43</v>
          </cell>
          <cell r="CI140">
            <v>18879295.420000002</v>
          </cell>
          <cell r="CJ140">
            <v>55714311.090000004</v>
          </cell>
          <cell r="CK140">
            <v>5073112.9400000004</v>
          </cell>
          <cell r="CL140">
            <v>6754880.2400000002</v>
          </cell>
        </row>
        <row r="141">
          <cell r="A141" t="str">
            <v>4307010104.101</v>
          </cell>
          <cell r="B141" t="str">
            <v>บัญชีรายได้ระหว่างหน่วยงาน - หน่วยงานรับเงินงบลงทุนจากรัฐบาล</v>
          </cell>
          <cell r="C141">
            <v>32186862.210000001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45435338.700000003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63092960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59351127.530000001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8161820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40009000</v>
          </cell>
          <cell r="BB141">
            <v>0</v>
          </cell>
          <cell r="BC141">
            <v>53072000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2565000</v>
          </cell>
          <cell r="BI141">
            <v>0</v>
          </cell>
          <cell r="BJ141">
            <v>0</v>
          </cell>
          <cell r="BK141">
            <v>0</v>
          </cell>
          <cell r="BL141">
            <v>13039880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17698500</v>
          </cell>
          <cell r="BS141">
            <v>0</v>
          </cell>
          <cell r="BT141">
            <v>0</v>
          </cell>
          <cell r="BU141">
            <v>0</v>
          </cell>
          <cell r="BV141">
            <v>4904640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2790400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</row>
        <row r="142">
          <cell r="A142" t="str">
            <v>4307010105.101</v>
          </cell>
          <cell r="B142" t="str">
            <v>บัญชีรายได้ระหว่างหน่วยงาน - หน่วยงานรับเงินงบดำเนินงานจากรัฐบาล</v>
          </cell>
          <cell r="C142">
            <v>12707512.970000001</v>
          </cell>
          <cell r="D142">
            <v>203390</v>
          </cell>
          <cell r="E142">
            <v>1280642.43</v>
          </cell>
          <cell r="F142">
            <v>0</v>
          </cell>
          <cell r="G142">
            <v>57583</v>
          </cell>
          <cell r="H142">
            <v>4500</v>
          </cell>
          <cell r="I142">
            <v>72906.8</v>
          </cell>
          <cell r="J142">
            <v>19418.400000000001</v>
          </cell>
          <cell r="K142">
            <v>0</v>
          </cell>
          <cell r="L142">
            <v>0</v>
          </cell>
          <cell r="M142">
            <v>45000</v>
          </cell>
          <cell r="N142">
            <v>0</v>
          </cell>
          <cell r="O142">
            <v>12793942.640000001</v>
          </cell>
          <cell r="P142">
            <v>357.6</v>
          </cell>
          <cell r="Q142">
            <v>38374.879999999997</v>
          </cell>
          <cell r="R142">
            <v>7560400</v>
          </cell>
          <cell r="S142">
            <v>15750</v>
          </cell>
          <cell r="T142">
            <v>4500</v>
          </cell>
          <cell r="U142">
            <v>0</v>
          </cell>
          <cell r="V142">
            <v>0</v>
          </cell>
          <cell r="W142">
            <v>18461036</v>
          </cell>
          <cell r="X142">
            <v>34083.279999999999</v>
          </cell>
          <cell r="Y142">
            <v>639729.93999999994</v>
          </cell>
          <cell r="Z142">
            <v>32826.080000000002</v>
          </cell>
          <cell r="AA142">
            <v>83595.539999999994</v>
          </cell>
          <cell r="AB142">
            <v>35986.44</v>
          </cell>
          <cell r="AC142">
            <v>703000.36</v>
          </cell>
          <cell r="AD142">
            <v>94121.14</v>
          </cell>
          <cell r="AE142">
            <v>256365.06</v>
          </cell>
          <cell r="AF142">
            <v>338282.89</v>
          </cell>
          <cell r="AG142">
            <v>1775022</v>
          </cell>
          <cell r="AH142">
            <v>65709.16</v>
          </cell>
          <cell r="AI142">
            <v>46687.32</v>
          </cell>
          <cell r="AJ142">
            <v>3614.02</v>
          </cell>
          <cell r="AK142">
            <v>30084302.059999999</v>
          </cell>
          <cell r="AL142">
            <v>51425.74</v>
          </cell>
          <cell r="AM142">
            <v>35790.78</v>
          </cell>
          <cell r="AN142">
            <v>117465.52</v>
          </cell>
          <cell r="AO142">
            <v>0</v>
          </cell>
          <cell r="AP142">
            <v>106024.48</v>
          </cell>
          <cell r="AQ142">
            <v>0</v>
          </cell>
          <cell r="AR142">
            <v>154362.20000000001</v>
          </cell>
          <cell r="AS142">
            <v>33685.919999999998</v>
          </cell>
          <cell r="AT142">
            <v>60042.76</v>
          </cell>
          <cell r="AU142">
            <v>67730.86</v>
          </cell>
          <cell r="AV142">
            <v>111303.96</v>
          </cell>
          <cell r="AW142">
            <v>14091.08</v>
          </cell>
          <cell r="AX142">
            <v>93005.05</v>
          </cell>
          <cell r="AY142">
            <v>3000</v>
          </cell>
          <cell r="AZ142">
            <v>21470.76</v>
          </cell>
          <cell r="BA142">
            <v>2522244.91</v>
          </cell>
          <cell r="BB142">
            <v>10234.36</v>
          </cell>
          <cell r="BC142">
            <v>19530405.649999999</v>
          </cell>
          <cell r="BD142">
            <v>289382.59000000003</v>
          </cell>
          <cell r="BE142">
            <v>6564.6</v>
          </cell>
          <cell r="BF142">
            <v>0</v>
          </cell>
          <cell r="BG142">
            <v>25068.6</v>
          </cell>
          <cell r="BH142">
            <v>2700</v>
          </cell>
          <cell r="BI142">
            <v>0</v>
          </cell>
          <cell r="BJ142">
            <v>2053.06</v>
          </cell>
          <cell r="BK142">
            <v>0</v>
          </cell>
          <cell r="BL142">
            <v>14773251.550000001</v>
          </cell>
          <cell r="BM142">
            <v>37017.32</v>
          </cell>
          <cell r="BN142">
            <v>8948.08</v>
          </cell>
          <cell r="BO142">
            <v>43158.87</v>
          </cell>
          <cell r="BP142">
            <v>24002.400000000001</v>
          </cell>
          <cell r="BQ142">
            <v>4624.3</v>
          </cell>
          <cell r="BR142">
            <v>52186101.590000004</v>
          </cell>
          <cell r="BS142">
            <v>0</v>
          </cell>
          <cell r="BT142">
            <v>0</v>
          </cell>
          <cell r="BU142">
            <v>1415.76</v>
          </cell>
          <cell r="BV142">
            <v>0</v>
          </cell>
          <cell r="BW142">
            <v>306.36</v>
          </cell>
          <cell r="BX142">
            <v>303.42</v>
          </cell>
          <cell r="BY142">
            <v>958.32</v>
          </cell>
          <cell r="BZ142">
            <v>0</v>
          </cell>
          <cell r="CA142">
            <v>919.08</v>
          </cell>
          <cell r="CB142">
            <v>914.28</v>
          </cell>
          <cell r="CC142">
            <v>306.36</v>
          </cell>
          <cell r="CD142">
            <v>4858.62</v>
          </cell>
          <cell r="CE142">
            <v>7203.96</v>
          </cell>
          <cell r="CF142">
            <v>1836236</v>
          </cell>
          <cell r="CG142">
            <v>18350.560000000001</v>
          </cell>
          <cell r="CH142">
            <v>0</v>
          </cell>
          <cell r="CI142">
            <v>0</v>
          </cell>
          <cell r="CJ142">
            <v>837872.8</v>
          </cell>
          <cell r="CK142">
            <v>4242.63</v>
          </cell>
          <cell r="CL142">
            <v>306.36</v>
          </cell>
        </row>
        <row r="143">
          <cell r="A143" t="str">
            <v>4307010106.101</v>
          </cell>
          <cell r="B143" t="str">
            <v>บัญชีรายได้ระหว่างหน่วยงาน - หน่วยงานรับเงินงบอุดหนุนจากรัฐบาล</v>
          </cell>
          <cell r="C143">
            <v>150000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1422.93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170000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941070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40000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476000</v>
          </cell>
          <cell r="BI143">
            <v>0</v>
          </cell>
          <cell r="BJ143">
            <v>0</v>
          </cell>
          <cell r="BK143">
            <v>0</v>
          </cell>
          <cell r="BL143">
            <v>560000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1083760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</row>
        <row r="144">
          <cell r="A144" t="str">
            <v>4307010107.101</v>
          </cell>
          <cell r="B144" t="str">
            <v>บัญชีรายได้ระหว่างหน่วยงาน - หน่วยงานรับเงินงบรายจ่ายอื่นจากรัฐบาล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</row>
        <row r="145">
          <cell r="A145" t="str">
            <v>4307010108.101</v>
          </cell>
          <cell r="B145" t="str">
            <v>บัญชีรายได้ระหว่างหน่วยงาน - หน่วยงานรับเงินงบกลางจากรัฐบาล</v>
          </cell>
          <cell r="C145">
            <v>19821066.77</v>
          </cell>
          <cell r="D145">
            <v>2312733.7999999998</v>
          </cell>
          <cell r="E145">
            <v>0</v>
          </cell>
          <cell r="F145">
            <v>1515957.07</v>
          </cell>
          <cell r="G145">
            <v>651501.48</v>
          </cell>
          <cell r="H145">
            <v>1479882.31</v>
          </cell>
          <cell r="I145">
            <v>1797132.19</v>
          </cell>
          <cell r="J145">
            <v>1744919.83</v>
          </cell>
          <cell r="K145">
            <v>1156123.3600000001</v>
          </cell>
          <cell r="L145">
            <v>1005980.22</v>
          </cell>
          <cell r="M145">
            <v>2839878.31</v>
          </cell>
          <cell r="N145">
            <v>0</v>
          </cell>
          <cell r="O145">
            <v>3707693.55</v>
          </cell>
          <cell r="P145">
            <v>934650.35</v>
          </cell>
          <cell r="Q145">
            <v>1049329.3700000001</v>
          </cell>
          <cell r="R145">
            <v>8133829.04</v>
          </cell>
          <cell r="S145">
            <v>1106885.6299999999</v>
          </cell>
          <cell r="T145">
            <v>796616.08</v>
          </cell>
          <cell r="U145">
            <v>912464.23</v>
          </cell>
          <cell r="V145">
            <v>500557.02</v>
          </cell>
          <cell r="W145">
            <v>11390155.57</v>
          </cell>
          <cell r="X145">
            <v>857170.08</v>
          </cell>
          <cell r="Y145">
            <v>1160429.29</v>
          </cell>
          <cell r="Z145">
            <v>1014843.76</v>
          </cell>
          <cell r="AA145">
            <v>446357.63</v>
          </cell>
          <cell r="AB145">
            <v>700327.58</v>
          </cell>
          <cell r="AC145">
            <v>674951.61</v>
          </cell>
          <cell r="AD145">
            <v>2422496</v>
          </cell>
          <cell r="AE145">
            <v>823941.47</v>
          </cell>
          <cell r="AF145">
            <v>929932.67</v>
          </cell>
          <cell r="AG145">
            <v>1019258.58</v>
          </cell>
          <cell r="AH145">
            <v>1492505.26</v>
          </cell>
          <cell r="AI145">
            <v>735036.9</v>
          </cell>
          <cell r="AJ145">
            <v>333136.11</v>
          </cell>
          <cell r="AK145">
            <v>16419620.710000001</v>
          </cell>
          <cell r="AL145">
            <v>1051381.6000000001</v>
          </cell>
          <cell r="AM145">
            <v>834846.59</v>
          </cell>
          <cell r="AN145">
            <v>2001132.35</v>
          </cell>
          <cell r="AO145">
            <v>1671671.23</v>
          </cell>
          <cell r="AP145">
            <v>1214507.52</v>
          </cell>
          <cell r="AQ145">
            <v>401684.1</v>
          </cell>
          <cell r="AR145">
            <v>2435486.2200000002</v>
          </cell>
          <cell r="AS145">
            <v>1251291.6100000001</v>
          </cell>
          <cell r="AT145">
            <v>1202314.32</v>
          </cell>
          <cell r="AU145">
            <v>2041669.51</v>
          </cell>
          <cell r="AV145">
            <v>840143.74</v>
          </cell>
          <cell r="AW145">
            <v>579787.26</v>
          </cell>
          <cell r="AX145">
            <v>1399365.55</v>
          </cell>
          <cell r="AY145">
            <v>706966.47</v>
          </cell>
          <cell r="AZ145">
            <v>829722.79</v>
          </cell>
          <cell r="BA145">
            <v>3410306.44</v>
          </cell>
          <cell r="BB145">
            <v>836175.13</v>
          </cell>
          <cell r="BC145">
            <v>13794030.33</v>
          </cell>
          <cell r="BD145">
            <v>2317368.15</v>
          </cell>
          <cell r="BE145">
            <v>897548.75</v>
          </cell>
          <cell r="BF145">
            <v>461469</v>
          </cell>
          <cell r="BG145">
            <v>4443534.9000000004</v>
          </cell>
          <cell r="BH145">
            <v>591350.74</v>
          </cell>
          <cell r="BI145">
            <v>190666.45</v>
          </cell>
          <cell r="BJ145">
            <v>404026.48</v>
          </cell>
          <cell r="BK145">
            <v>262220.96000000002</v>
          </cell>
          <cell r="BL145">
            <v>6906177.3700000001</v>
          </cell>
          <cell r="BM145">
            <v>1806926.25</v>
          </cell>
          <cell r="BN145">
            <v>1243010.22</v>
          </cell>
          <cell r="BO145">
            <v>2133511.15</v>
          </cell>
          <cell r="BP145">
            <v>1298509.6499999999</v>
          </cell>
          <cell r="BQ145">
            <v>713449.9</v>
          </cell>
          <cell r="BR145">
            <v>35577544.109999999</v>
          </cell>
          <cell r="BS145">
            <v>1567698.91</v>
          </cell>
          <cell r="BT145">
            <v>1430957.8</v>
          </cell>
          <cell r="BU145">
            <v>3590685.3</v>
          </cell>
          <cell r="BV145">
            <v>396690.36</v>
          </cell>
          <cell r="BW145">
            <v>1152005.82</v>
          </cell>
          <cell r="BX145">
            <v>2439010.9300000002</v>
          </cell>
          <cell r="BY145">
            <v>1102855.07</v>
          </cell>
          <cell r="BZ145">
            <v>770379.25</v>
          </cell>
          <cell r="CA145">
            <v>1088026.58</v>
          </cell>
          <cell r="CB145">
            <v>1491366.89</v>
          </cell>
          <cell r="CC145">
            <v>2420149.11</v>
          </cell>
          <cell r="CD145">
            <v>1550207.98</v>
          </cell>
          <cell r="CE145">
            <v>1883289.21</v>
          </cell>
          <cell r="CF145">
            <v>919592.85</v>
          </cell>
          <cell r="CG145">
            <v>782467.45</v>
          </cell>
          <cell r="CH145">
            <v>638600.49</v>
          </cell>
          <cell r="CI145">
            <v>413638.21</v>
          </cell>
          <cell r="CJ145">
            <v>2437506.73</v>
          </cell>
          <cell r="CK145">
            <v>230535.14</v>
          </cell>
          <cell r="CL145">
            <v>258410.46</v>
          </cell>
        </row>
        <row r="146">
          <cell r="A146" t="str">
            <v>4307010110.101</v>
          </cell>
          <cell r="B146" t="str">
            <v>บัญชีรายได้ระหว่างหน่วยงาน - หน่วยงานรับเงินกู้จากรัฐบาล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</row>
        <row r="147">
          <cell r="A147" t="str">
            <v>4308010101.101</v>
          </cell>
          <cell r="B147" t="str">
            <v>รายได้ระหว่างหน่วยงาน-หน่วยงานรับเงินนอกงบประมาณจากกรมบัญชีกลาง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</row>
        <row r="148">
          <cell r="A148" t="str">
            <v>4308010105.101</v>
          </cell>
          <cell r="B148" t="str">
            <v>รายได้ระหว่างหน่วยงาน-ปรับเงินฝากคลัง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5819713.6799999997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</row>
        <row r="149">
          <cell r="A149" t="str">
            <v>4308010106.101</v>
          </cell>
          <cell r="B149" t="str">
            <v>รายได้ระหว่างหน่วยงาน-หน่วยงานรับเงินจากหน่วยงานอื่น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32047</v>
          </cell>
          <cell r="BC149">
            <v>0</v>
          </cell>
          <cell r="BD149">
            <v>2400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</row>
        <row r="150">
          <cell r="A150" t="str">
            <v>4308010111.101</v>
          </cell>
          <cell r="B150" t="str">
            <v>รายได้ระหว่างหน่วยงาน - หน่วยงานรับเงินถอนคืนรายได้จากรัฐบาล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3653.3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</row>
        <row r="151">
          <cell r="A151" t="str">
            <v>4308010117.101</v>
          </cell>
          <cell r="B151" t="str">
            <v>รายได้ระหว่างหน่วยงาน -เงินทดรองราชการ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</row>
        <row r="152">
          <cell r="A152" t="str">
            <v>4308010118.101</v>
          </cell>
          <cell r="B152" t="str">
            <v>รายได้ระหว่างกัน-ภายในกรมเดียวกัน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525720.80000000005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</row>
        <row r="153">
          <cell r="A153" t="str">
            <v>4313010101.101</v>
          </cell>
          <cell r="B153" t="str">
            <v>หนี้สูญได้รับคืน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83234</v>
          </cell>
          <cell r="P153">
            <v>0</v>
          </cell>
          <cell r="Q153">
            <v>5593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5791</v>
          </cell>
          <cell r="Y153">
            <v>0</v>
          </cell>
          <cell r="Z153">
            <v>0</v>
          </cell>
          <cell r="AA153">
            <v>8687</v>
          </cell>
          <cell r="AB153">
            <v>13333</v>
          </cell>
          <cell r="AC153">
            <v>28643.06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8632.5</v>
          </cell>
          <cell r="AK153">
            <v>176811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9275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41763.31</v>
          </cell>
          <cell r="BE153">
            <v>0</v>
          </cell>
          <cell r="BF153">
            <v>0</v>
          </cell>
          <cell r="BG153">
            <v>15469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33282.300000000003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</row>
        <row r="154">
          <cell r="A154" t="str">
            <v>4313010103.101</v>
          </cell>
          <cell r="B154" t="str">
            <v>รายได้ค่าปรับ</v>
          </cell>
          <cell r="C154">
            <v>30292.2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284140.78999999998</v>
          </cell>
          <cell r="J154">
            <v>210533.76000000001</v>
          </cell>
          <cell r="K154">
            <v>0</v>
          </cell>
          <cell r="L154">
            <v>0</v>
          </cell>
          <cell r="M154">
            <v>233.26</v>
          </cell>
          <cell r="N154">
            <v>0</v>
          </cell>
          <cell r="O154">
            <v>15151.5</v>
          </cell>
          <cell r="P154">
            <v>90074</v>
          </cell>
          <cell r="Q154">
            <v>969041.89</v>
          </cell>
          <cell r="R154">
            <v>267629.8</v>
          </cell>
          <cell r="S154">
            <v>0</v>
          </cell>
          <cell r="T154">
            <v>45128.78</v>
          </cell>
          <cell r="U154">
            <v>0</v>
          </cell>
          <cell r="V154">
            <v>0</v>
          </cell>
          <cell r="W154">
            <v>507340.7</v>
          </cell>
          <cell r="X154">
            <v>3128</v>
          </cell>
          <cell r="Y154">
            <v>0</v>
          </cell>
          <cell r="Z154">
            <v>17100</v>
          </cell>
          <cell r="AA154">
            <v>0</v>
          </cell>
          <cell r="AB154">
            <v>17630</v>
          </cell>
          <cell r="AC154">
            <v>1960</v>
          </cell>
          <cell r="AD154">
            <v>255788</v>
          </cell>
          <cell r="AE154">
            <v>0</v>
          </cell>
          <cell r="AF154">
            <v>0</v>
          </cell>
          <cell r="AG154">
            <v>4180</v>
          </cell>
          <cell r="AH154">
            <v>18750</v>
          </cell>
          <cell r="AI154">
            <v>0</v>
          </cell>
          <cell r="AJ154">
            <v>35802</v>
          </cell>
          <cell r="AK154">
            <v>837338.73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92427.74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84114.01</v>
          </cell>
          <cell r="BB154">
            <v>0</v>
          </cell>
          <cell r="BC154">
            <v>155852.18</v>
          </cell>
          <cell r="BD154">
            <v>0</v>
          </cell>
          <cell r="BE154">
            <v>0</v>
          </cell>
          <cell r="BF154">
            <v>0</v>
          </cell>
          <cell r="BG154">
            <v>328992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345018.43</v>
          </cell>
          <cell r="BM154">
            <v>55658.16</v>
          </cell>
          <cell r="BN154">
            <v>47433.279999999999</v>
          </cell>
          <cell r="BO154">
            <v>83142.92</v>
          </cell>
          <cell r="BP154">
            <v>0</v>
          </cell>
          <cell r="BQ154">
            <v>2516.64</v>
          </cell>
          <cell r="BR154">
            <v>2305521.75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225750</v>
          </cell>
          <cell r="CB154">
            <v>0</v>
          </cell>
          <cell r="CC154">
            <v>0</v>
          </cell>
          <cell r="CD154">
            <v>96596.78</v>
          </cell>
          <cell r="CE154">
            <v>118125.6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</row>
        <row r="155">
          <cell r="A155" t="str">
            <v>4313010199.101</v>
          </cell>
          <cell r="B155" t="str">
            <v>รายได้ค่าวัสดุ/อุปกรณ์/น้ำยา-หน่วยงานภาครัฐ</v>
          </cell>
          <cell r="C155">
            <v>235143.54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556950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122475.06</v>
          </cell>
          <cell r="W155">
            <v>49511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128711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554795.19999999995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25906.2</v>
          </cell>
          <cell r="AS155">
            <v>0</v>
          </cell>
          <cell r="AT155">
            <v>0</v>
          </cell>
          <cell r="AU155">
            <v>3885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7237140.7699999996</v>
          </cell>
          <cell r="BE155">
            <v>0</v>
          </cell>
          <cell r="BF155">
            <v>0</v>
          </cell>
          <cell r="BG155">
            <v>2735059.98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1281068.04</v>
          </cell>
          <cell r="BM155">
            <v>32474.05</v>
          </cell>
          <cell r="BN155">
            <v>33402.620000000003</v>
          </cell>
          <cell r="BO155">
            <v>0</v>
          </cell>
          <cell r="BP155">
            <v>0</v>
          </cell>
          <cell r="BQ155">
            <v>0</v>
          </cell>
          <cell r="BR155">
            <v>589297</v>
          </cell>
          <cell r="BS155">
            <v>0</v>
          </cell>
          <cell r="BT155">
            <v>0</v>
          </cell>
          <cell r="BU155">
            <v>478703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</row>
        <row r="156">
          <cell r="A156" t="str">
            <v>4313010199.102</v>
          </cell>
          <cell r="B156" t="str">
            <v>รายได้ค่าวัสดุ/อุปกรณ์/น้ำยา-บุคคลภายนอก</v>
          </cell>
          <cell r="C156">
            <v>67022.559999999998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121190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447260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228</v>
          </cell>
          <cell r="AQ156">
            <v>0</v>
          </cell>
          <cell r="AR156">
            <v>3200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1500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407416</v>
          </cell>
          <cell r="BD156">
            <v>115081</v>
          </cell>
          <cell r="BE156">
            <v>0</v>
          </cell>
          <cell r="BF156">
            <v>0</v>
          </cell>
          <cell r="BG156">
            <v>38570</v>
          </cell>
          <cell r="BH156">
            <v>0</v>
          </cell>
          <cell r="BI156">
            <v>1917</v>
          </cell>
          <cell r="BJ156">
            <v>1750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284470</v>
          </cell>
          <cell r="BS156">
            <v>0</v>
          </cell>
          <cell r="BT156">
            <v>0</v>
          </cell>
          <cell r="BU156">
            <v>4000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</row>
        <row r="157">
          <cell r="A157" t="str">
            <v>4313010199.105</v>
          </cell>
          <cell r="B157" t="str">
            <v>รายได้ค่าใบรับรองแพทย์</v>
          </cell>
          <cell r="C157">
            <v>0</v>
          </cell>
          <cell r="D157">
            <v>77305</v>
          </cell>
          <cell r="E157">
            <v>53800</v>
          </cell>
          <cell r="F157">
            <v>85080</v>
          </cell>
          <cell r="G157">
            <v>0</v>
          </cell>
          <cell r="H157">
            <v>67760</v>
          </cell>
          <cell r="I157">
            <v>0</v>
          </cell>
          <cell r="J157">
            <v>61060</v>
          </cell>
          <cell r="K157">
            <v>67510</v>
          </cell>
          <cell r="L157">
            <v>47763</v>
          </cell>
          <cell r="M157">
            <v>78700</v>
          </cell>
          <cell r="N157">
            <v>11170</v>
          </cell>
          <cell r="O157">
            <v>406400</v>
          </cell>
          <cell r="P157">
            <v>264800</v>
          </cell>
          <cell r="Q157">
            <v>301300</v>
          </cell>
          <cell r="R157">
            <v>0</v>
          </cell>
          <cell r="S157">
            <v>327104</v>
          </cell>
          <cell r="T157">
            <v>0</v>
          </cell>
          <cell r="U157">
            <v>186500</v>
          </cell>
          <cell r="V157">
            <v>27005</v>
          </cell>
          <cell r="W157">
            <v>174900</v>
          </cell>
          <cell r="X157">
            <v>67410</v>
          </cell>
          <cell r="Y157">
            <v>262441</v>
          </cell>
          <cell r="Z157">
            <v>0</v>
          </cell>
          <cell r="AA157">
            <v>35050</v>
          </cell>
          <cell r="AB157">
            <v>78050</v>
          </cell>
          <cell r="AC157">
            <v>0</v>
          </cell>
          <cell r="AD157">
            <v>44900</v>
          </cell>
          <cell r="AE157">
            <v>231140</v>
          </cell>
          <cell r="AF157">
            <v>73600</v>
          </cell>
          <cell r="AG157">
            <v>179870</v>
          </cell>
          <cell r="AH157">
            <v>207050</v>
          </cell>
          <cell r="AI157">
            <v>26900</v>
          </cell>
          <cell r="AJ157">
            <v>213950</v>
          </cell>
          <cell r="AK157">
            <v>108430</v>
          </cell>
          <cell r="AL157">
            <v>22528</v>
          </cell>
          <cell r="AM157">
            <v>0</v>
          </cell>
          <cell r="AN157">
            <v>1800</v>
          </cell>
          <cell r="AO157">
            <v>0</v>
          </cell>
          <cell r="AP157">
            <v>122750</v>
          </cell>
          <cell r="AQ157">
            <v>0</v>
          </cell>
          <cell r="AR157">
            <v>68010</v>
          </cell>
          <cell r="AS157">
            <v>61600</v>
          </cell>
          <cell r="AT157">
            <v>126060</v>
          </cell>
          <cell r="AU157">
            <v>138041</v>
          </cell>
          <cell r="AV157">
            <v>89650</v>
          </cell>
          <cell r="AW157">
            <v>75640</v>
          </cell>
          <cell r="AX157">
            <v>89350</v>
          </cell>
          <cell r="AY157">
            <v>0</v>
          </cell>
          <cell r="AZ157">
            <v>300</v>
          </cell>
          <cell r="BA157">
            <v>0</v>
          </cell>
          <cell r="BB157">
            <v>39700</v>
          </cell>
          <cell r="BC157">
            <v>0</v>
          </cell>
          <cell r="BD157">
            <v>140000</v>
          </cell>
          <cell r="BE157">
            <v>78400</v>
          </cell>
          <cell r="BF157">
            <v>4100</v>
          </cell>
          <cell r="BG157">
            <v>87790</v>
          </cell>
          <cell r="BH157">
            <v>56540</v>
          </cell>
          <cell r="BI157">
            <v>46450</v>
          </cell>
          <cell r="BJ157">
            <v>170220</v>
          </cell>
          <cell r="BK157">
            <v>88090</v>
          </cell>
          <cell r="BL157">
            <v>0</v>
          </cell>
          <cell r="BM157">
            <v>0</v>
          </cell>
          <cell r="BN157">
            <v>79850</v>
          </cell>
          <cell r="BO157">
            <v>87500</v>
          </cell>
          <cell r="BP157">
            <v>138160</v>
          </cell>
          <cell r="BQ157">
            <v>0</v>
          </cell>
          <cell r="BR157">
            <v>0</v>
          </cell>
          <cell r="BS157">
            <v>173476</v>
          </cell>
          <cell r="BT157">
            <v>49110</v>
          </cell>
          <cell r="BU157">
            <v>0</v>
          </cell>
          <cell r="BV157">
            <v>20830</v>
          </cell>
          <cell r="BW157">
            <v>0</v>
          </cell>
          <cell r="BX157">
            <v>11950</v>
          </cell>
          <cell r="BY157">
            <v>95285</v>
          </cell>
          <cell r="BZ157">
            <v>121541</v>
          </cell>
          <cell r="CA157">
            <v>41290</v>
          </cell>
          <cell r="CB157">
            <v>79962</v>
          </cell>
          <cell r="CC157">
            <v>39540</v>
          </cell>
          <cell r="CD157">
            <v>30270</v>
          </cell>
          <cell r="CE157">
            <v>254695</v>
          </cell>
          <cell r="CF157">
            <v>3550</v>
          </cell>
          <cell r="CG157">
            <v>71030</v>
          </cell>
          <cell r="CH157">
            <v>88620</v>
          </cell>
          <cell r="CI157">
            <v>27005</v>
          </cell>
          <cell r="CJ157">
            <v>164463</v>
          </cell>
          <cell r="CK157">
            <v>31557</v>
          </cell>
          <cell r="CL157">
            <v>30560</v>
          </cell>
        </row>
        <row r="158">
          <cell r="A158" t="str">
            <v>4313010199.108</v>
          </cell>
          <cell r="B158" t="str">
            <v>รายได้จากเงินโครงการผลิตแพทย์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24843000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</row>
        <row r="159">
          <cell r="A159" t="str">
            <v>4313010199.109</v>
          </cell>
          <cell r="B159" t="str">
            <v>รายได้จากโครงการผลิตบุคลากรทางการแพทย์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204846</v>
          </cell>
          <cell r="V159">
            <v>0</v>
          </cell>
          <cell r="W159">
            <v>15250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10000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39600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65000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</row>
        <row r="160">
          <cell r="A160" t="str">
            <v>4313010199.110</v>
          </cell>
          <cell r="B160" t="str">
            <v>รายได้ลักษณะอื่น</v>
          </cell>
          <cell r="C160">
            <v>2166576.62</v>
          </cell>
          <cell r="D160">
            <v>60377.56</v>
          </cell>
          <cell r="E160">
            <v>175791.28</v>
          </cell>
          <cell r="F160">
            <v>176816</v>
          </cell>
          <cell r="G160">
            <v>113267.37</v>
          </cell>
          <cell r="H160">
            <v>21000</v>
          </cell>
          <cell r="I160">
            <v>25913</v>
          </cell>
          <cell r="J160">
            <v>90152.03</v>
          </cell>
          <cell r="K160">
            <v>54573</v>
          </cell>
          <cell r="L160">
            <v>12394</v>
          </cell>
          <cell r="M160">
            <v>47420.45</v>
          </cell>
          <cell r="N160">
            <v>9319.11</v>
          </cell>
          <cell r="O160">
            <v>2323348.16</v>
          </cell>
          <cell r="P160">
            <v>155004</v>
          </cell>
          <cell r="Q160">
            <v>10800</v>
          </cell>
          <cell r="R160">
            <v>18665</v>
          </cell>
          <cell r="S160">
            <v>11020</v>
          </cell>
          <cell r="T160">
            <v>171957.32</v>
          </cell>
          <cell r="U160">
            <v>48508.78</v>
          </cell>
          <cell r="V160">
            <v>151481.70000000001</v>
          </cell>
          <cell r="W160">
            <v>150066</v>
          </cell>
          <cell r="X160">
            <v>42826</v>
          </cell>
          <cell r="Y160">
            <v>8691</v>
          </cell>
          <cell r="Z160">
            <v>45904.47</v>
          </cell>
          <cell r="AA160">
            <v>13000</v>
          </cell>
          <cell r="AB160">
            <v>47748</v>
          </cell>
          <cell r="AC160">
            <v>116375.17</v>
          </cell>
          <cell r="AD160">
            <v>93232.23</v>
          </cell>
          <cell r="AE160">
            <v>146873.39000000001</v>
          </cell>
          <cell r="AF160">
            <v>0</v>
          </cell>
          <cell r="AG160">
            <v>238854.5</v>
          </cell>
          <cell r="AH160">
            <v>609518</v>
          </cell>
          <cell r="AI160">
            <v>4200</v>
          </cell>
          <cell r="AJ160">
            <v>1800</v>
          </cell>
          <cell r="AK160">
            <v>990846.15</v>
          </cell>
          <cell r="AL160">
            <v>191443</v>
          </cell>
          <cell r="AM160">
            <v>2043.94</v>
          </cell>
          <cell r="AN160">
            <v>126440.67</v>
          </cell>
          <cell r="AO160">
            <v>551909.06000000006</v>
          </cell>
          <cell r="AP160">
            <v>45540</v>
          </cell>
          <cell r="AQ160">
            <v>55402</v>
          </cell>
          <cell r="AR160">
            <v>1817778.27</v>
          </cell>
          <cell r="AS160">
            <v>18351.13</v>
          </cell>
          <cell r="AT160">
            <v>2945196.25</v>
          </cell>
          <cell r="AU160">
            <v>39450</v>
          </cell>
          <cell r="AV160">
            <v>152135.91</v>
          </cell>
          <cell r="AW160">
            <v>288721.33</v>
          </cell>
          <cell r="AX160">
            <v>227815</v>
          </cell>
          <cell r="AY160">
            <v>96599.03</v>
          </cell>
          <cell r="AZ160">
            <v>46571.08</v>
          </cell>
          <cell r="BA160">
            <v>2742283.4</v>
          </cell>
          <cell r="BB160">
            <v>1143</v>
          </cell>
          <cell r="BC160">
            <v>227792.46</v>
          </cell>
          <cell r="BD160">
            <v>20807</v>
          </cell>
          <cell r="BE160">
            <v>92642.5</v>
          </cell>
          <cell r="BF160">
            <v>129024.9</v>
          </cell>
          <cell r="BG160">
            <v>557561.48</v>
          </cell>
          <cell r="BH160">
            <v>0</v>
          </cell>
          <cell r="BI160">
            <v>12738.21</v>
          </cell>
          <cell r="BJ160">
            <v>24865</v>
          </cell>
          <cell r="BK160">
            <v>2727</v>
          </cell>
          <cell r="BL160">
            <v>1074917.6599999999</v>
          </cell>
          <cell r="BM160">
            <v>811638.75</v>
          </cell>
          <cell r="BN160">
            <v>330734.12</v>
          </cell>
          <cell r="BO160">
            <v>569536</v>
          </cell>
          <cell r="BP160">
            <v>89139.94</v>
          </cell>
          <cell r="BQ160">
            <v>21858.9</v>
          </cell>
          <cell r="BR160">
            <v>2707244.03</v>
          </cell>
          <cell r="BS160">
            <v>1231330.8400000001</v>
          </cell>
          <cell r="BT160">
            <v>315395</v>
          </cell>
          <cell r="BU160">
            <v>1416258.18</v>
          </cell>
          <cell r="BV160">
            <v>284800</v>
          </cell>
          <cell r="BW160">
            <v>31774.51</v>
          </cell>
          <cell r="BX160">
            <v>8863.2800000000007</v>
          </cell>
          <cell r="BY160">
            <v>40081.339999999997</v>
          </cell>
          <cell r="BZ160">
            <v>33922.089999999997</v>
          </cell>
          <cell r="CA160">
            <v>5400</v>
          </cell>
          <cell r="CB160">
            <v>9388.3799999999992</v>
          </cell>
          <cell r="CC160">
            <v>120274.55</v>
          </cell>
          <cell r="CD160">
            <v>31506.97</v>
          </cell>
          <cell r="CE160">
            <v>703632</v>
          </cell>
          <cell r="CF160">
            <v>15426.98</v>
          </cell>
          <cell r="CG160">
            <v>26334</v>
          </cell>
          <cell r="CH160">
            <v>1597.07</v>
          </cell>
          <cell r="CI160">
            <v>0</v>
          </cell>
          <cell r="CJ160">
            <v>372517</v>
          </cell>
          <cell r="CK160">
            <v>9664.92</v>
          </cell>
          <cell r="CL160">
            <v>102480.2</v>
          </cell>
        </row>
        <row r="161">
          <cell r="A161" t="str">
            <v>4313010199.113</v>
          </cell>
          <cell r="B161" t="str">
            <v>รายได้ค่าธรรมเนียม</v>
          </cell>
          <cell r="C161">
            <v>235218.62</v>
          </cell>
          <cell r="D161">
            <v>600</v>
          </cell>
          <cell r="E161">
            <v>0</v>
          </cell>
          <cell r="F161">
            <v>0</v>
          </cell>
          <cell r="G161">
            <v>0</v>
          </cell>
          <cell r="H161">
            <v>200</v>
          </cell>
          <cell r="I161">
            <v>0</v>
          </cell>
          <cell r="J161">
            <v>0</v>
          </cell>
          <cell r="K161">
            <v>7520</v>
          </cell>
          <cell r="L161">
            <v>0</v>
          </cell>
          <cell r="M161">
            <v>28600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88257</v>
          </cell>
          <cell r="T161">
            <v>0</v>
          </cell>
          <cell r="U161">
            <v>0</v>
          </cell>
          <cell r="V161">
            <v>11800</v>
          </cell>
          <cell r="W161">
            <v>0</v>
          </cell>
          <cell r="X161">
            <v>50</v>
          </cell>
          <cell r="Y161">
            <v>20220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270</v>
          </cell>
          <cell r="AK161">
            <v>0</v>
          </cell>
          <cell r="AL161">
            <v>2000</v>
          </cell>
          <cell r="AM161">
            <v>0</v>
          </cell>
          <cell r="AN161">
            <v>9000</v>
          </cell>
          <cell r="AO161">
            <v>0</v>
          </cell>
          <cell r="AP161">
            <v>1500</v>
          </cell>
          <cell r="AQ161">
            <v>600</v>
          </cell>
          <cell r="AR161">
            <v>61100</v>
          </cell>
          <cell r="AS161">
            <v>300</v>
          </cell>
          <cell r="AT161">
            <v>0</v>
          </cell>
          <cell r="AU161">
            <v>2460</v>
          </cell>
          <cell r="AV161">
            <v>0</v>
          </cell>
          <cell r="AW161">
            <v>0</v>
          </cell>
          <cell r="AX161">
            <v>11200</v>
          </cell>
          <cell r="AY161">
            <v>3400</v>
          </cell>
          <cell r="AZ161">
            <v>0</v>
          </cell>
          <cell r="BA161">
            <v>0</v>
          </cell>
          <cell r="BB161">
            <v>0</v>
          </cell>
          <cell r="BC161">
            <v>21305.56</v>
          </cell>
          <cell r="BD161">
            <v>30</v>
          </cell>
          <cell r="BE161">
            <v>0</v>
          </cell>
          <cell r="BF161">
            <v>3700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25185</v>
          </cell>
          <cell r="BP161">
            <v>20750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8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1300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600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</row>
        <row r="162">
          <cell r="A162" t="str">
            <v>4313010199.114</v>
          </cell>
          <cell r="B162" t="str">
            <v>รายได้อื่น-สินค้ารับโอนจาก สสจ./ รพศ./รพท./รพช./รพ.สต.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75000</v>
          </cell>
          <cell r="AQ162">
            <v>0</v>
          </cell>
          <cell r="AR162">
            <v>0</v>
          </cell>
          <cell r="AS162">
            <v>0</v>
          </cell>
          <cell r="AT162">
            <v>129524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293095.37</v>
          </cell>
          <cell r="AZ162">
            <v>0</v>
          </cell>
          <cell r="BA162">
            <v>0</v>
          </cell>
          <cell r="BB162">
            <v>208002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</row>
        <row r="163">
          <cell r="A163" t="str">
            <v>4313010199.115</v>
          </cell>
          <cell r="B163" t="str">
            <v>รายได้อื่น-วัสดุรับโอนจาก สสจ./รพศ./รพท./รพช./รพ.สต.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213822.73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</row>
        <row r="164">
          <cell r="A164" t="str">
            <v>4313010199.116</v>
          </cell>
          <cell r="B164" t="str">
            <v>รายได้อื่น-ครุภัณฑ์ ที่ดินและสิ่งก่อสร้างรับโอนจาก สสจ./รพศ./รพท./รพช./รพ.สต.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6590000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915920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6063920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5150500</v>
          </cell>
          <cell r="BE164">
            <v>917500</v>
          </cell>
          <cell r="BF164">
            <v>0</v>
          </cell>
          <cell r="BG164">
            <v>22192442.989999998</v>
          </cell>
          <cell r="BH164">
            <v>0</v>
          </cell>
          <cell r="BI164">
            <v>0</v>
          </cell>
          <cell r="BJ164">
            <v>2488200</v>
          </cell>
          <cell r="BK164">
            <v>0</v>
          </cell>
          <cell r="BL164">
            <v>0</v>
          </cell>
          <cell r="BM164">
            <v>10784974.58</v>
          </cell>
          <cell r="BN164">
            <v>1668500</v>
          </cell>
          <cell r="BO164">
            <v>12492000</v>
          </cell>
          <cell r="BP164">
            <v>7319500</v>
          </cell>
          <cell r="BQ164">
            <v>16449800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1617900</v>
          </cell>
          <cell r="CC164">
            <v>4448900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</row>
        <row r="165">
          <cell r="A165" t="str">
            <v>4313010199.117</v>
          </cell>
          <cell r="B165" t="str">
            <v>รายได้อื่น-เงินนอกงบประมาณรับโอนจาก สสจ./รพศ./รพท./รพช./รพ.สต.</v>
          </cell>
          <cell r="C165">
            <v>86076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394881</v>
          </cell>
          <cell r="I165">
            <v>280000</v>
          </cell>
          <cell r="J165">
            <v>4932</v>
          </cell>
          <cell r="K165">
            <v>149900</v>
          </cell>
          <cell r="L165">
            <v>0</v>
          </cell>
          <cell r="M165">
            <v>152000</v>
          </cell>
          <cell r="N165">
            <v>13121000</v>
          </cell>
          <cell r="O165">
            <v>0</v>
          </cell>
          <cell r="P165">
            <v>0</v>
          </cell>
          <cell r="Q165">
            <v>11700</v>
          </cell>
          <cell r="R165">
            <v>0</v>
          </cell>
          <cell r="S165">
            <v>4000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57000</v>
          </cell>
          <cell r="Y165">
            <v>25580</v>
          </cell>
          <cell r="Z165">
            <v>2880</v>
          </cell>
          <cell r="AA165">
            <v>62000</v>
          </cell>
          <cell r="AB165">
            <v>97000</v>
          </cell>
          <cell r="AC165">
            <v>60000</v>
          </cell>
          <cell r="AD165">
            <v>811520</v>
          </cell>
          <cell r="AE165">
            <v>0</v>
          </cell>
          <cell r="AF165">
            <v>72000</v>
          </cell>
          <cell r="AG165">
            <v>0</v>
          </cell>
          <cell r="AH165">
            <v>140000</v>
          </cell>
          <cell r="AI165">
            <v>1000596</v>
          </cell>
          <cell r="AJ165">
            <v>92000</v>
          </cell>
          <cell r="AK165">
            <v>115586</v>
          </cell>
          <cell r="AL165">
            <v>0</v>
          </cell>
          <cell r="AM165">
            <v>60680</v>
          </cell>
          <cell r="AN165">
            <v>0</v>
          </cell>
          <cell r="AO165">
            <v>1237792</v>
          </cell>
          <cell r="AP165">
            <v>31220</v>
          </cell>
          <cell r="AQ165">
            <v>37850</v>
          </cell>
          <cell r="AR165">
            <v>0</v>
          </cell>
          <cell r="AS165">
            <v>17850</v>
          </cell>
          <cell r="AT165">
            <v>0</v>
          </cell>
          <cell r="AU165">
            <v>138820</v>
          </cell>
          <cell r="AV165">
            <v>541520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2601200</v>
          </cell>
          <cell r="BB165">
            <v>54904</v>
          </cell>
          <cell r="BC165">
            <v>0</v>
          </cell>
          <cell r="BD165">
            <v>0</v>
          </cell>
          <cell r="BE165">
            <v>0</v>
          </cell>
          <cell r="BF165">
            <v>40000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567559.03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1271186</v>
          </cell>
          <cell r="BX165">
            <v>0</v>
          </cell>
          <cell r="BY165">
            <v>0</v>
          </cell>
          <cell r="BZ165">
            <v>0</v>
          </cell>
          <cell r="CA165">
            <v>2278195</v>
          </cell>
          <cell r="CB165">
            <v>0</v>
          </cell>
          <cell r="CC165">
            <v>2544661.2400000002</v>
          </cell>
          <cell r="CD165">
            <v>3539.67</v>
          </cell>
          <cell r="CE165">
            <v>0</v>
          </cell>
          <cell r="CF165">
            <v>0</v>
          </cell>
          <cell r="CG165">
            <v>520000</v>
          </cell>
          <cell r="CH165">
            <v>0</v>
          </cell>
          <cell r="CI165">
            <v>0</v>
          </cell>
          <cell r="CJ165">
            <v>500000</v>
          </cell>
          <cell r="CK165">
            <v>0</v>
          </cell>
          <cell r="CL165">
            <v>0</v>
          </cell>
        </row>
        <row r="166">
          <cell r="A166" t="str">
            <v>4313010199.118</v>
          </cell>
          <cell r="B166" t="str">
            <v>รายได้อื่น-เงินงบประมาณงบลงทุน รับโอนจาก สสจ./รพศ./รพท./รพช./รพ.สต.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915920</v>
          </cell>
          <cell r="J166">
            <v>0</v>
          </cell>
          <cell r="K166">
            <v>0</v>
          </cell>
          <cell r="L166">
            <v>0</v>
          </cell>
          <cell r="M166">
            <v>16038920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918000</v>
          </cell>
          <cell r="Y166">
            <v>0</v>
          </cell>
          <cell r="Z166">
            <v>0</v>
          </cell>
          <cell r="AA166">
            <v>918000</v>
          </cell>
          <cell r="AB166">
            <v>918000</v>
          </cell>
          <cell r="AC166">
            <v>0</v>
          </cell>
          <cell r="AD166">
            <v>23619231</v>
          </cell>
          <cell r="AE166">
            <v>0</v>
          </cell>
          <cell r="AF166">
            <v>0</v>
          </cell>
          <cell r="AG166">
            <v>0</v>
          </cell>
          <cell r="AH166">
            <v>1801850</v>
          </cell>
          <cell r="AI166">
            <v>918000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810000</v>
          </cell>
          <cell r="AT166">
            <v>0</v>
          </cell>
          <cell r="AU166">
            <v>0</v>
          </cell>
          <cell r="AV166">
            <v>0</v>
          </cell>
          <cell r="AW166">
            <v>928000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1998000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459000</v>
          </cell>
          <cell r="BU166">
            <v>47745880</v>
          </cell>
          <cell r="BV166">
            <v>797150</v>
          </cell>
          <cell r="BW166">
            <v>0</v>
          </cell>
          <cell r="BX166">
            <v>12326296</v>
          </cell>
          <cell r="BY166">
            <v>380000</v>
          </cell>
          <cell r="BZ166">
            <v>5494200</v>
          </cell>
          <cell r="CA166">
            <v>0</v>
          </cell>
          <cell r="CB166">
            <v>7370000</v>
          </cell>
          <cell r="CC166">
            <v>0</v>
          </cell>
          <cell r="CD166">
            <v>1994900</v>
          </cell>
          <cell r="CE166">
            <v>1996000</v>
          </cell>
          <cell r="CF166">
            <v>0</v>
          </cell>
          <cell r="CG166">
            <v>0</v>
          </cell>
          <cell r="CH166">
            <v>1378000</v>
          </cell>
          <cell r="CI166">
            <v>0</v>
          </cell>
          <cell r="CJ166">
            <v>6889900</v>
          </cell>
          <cell r="CK166">
            <v>5702400</v>
          </cell>
          <cell r="CL166">
            <v>0</v>
          </cell>
        </row>
        <row r="167">
          <cell r="A167" t="str">
            <v>4313010199.119</v>
          </cell>
          <cell r="B167" t="str">
            <v>รายได้อื่น-เงินงบประมาณงบดำเนินงานรับโอนจาก สสจ./รพศ./รพท./รพช. /รพ.สต.</v>
          </cell>
          <cell r="C167">
            <v>1823130.98</v>
          </cell>
          <cell r="D167">
            <v>324500</v>
          </cell>
          <cell r="E167">
            <v>856381.94</v>
          </cell>
          <cell r="F167">
            <v>2666180.1</v>
          </cell>
          <cell r="G167">
            <v>1116026</v>
          </cell>
          <cell r="H167">
            <v>1113600</v>
          </cell>
          <cell r="I167">
            <v>1075115</v>
          </cell>
          <cell r="J167">
            <v>2768466</v>
          </cell>
          <cell r="K167">
            <v>2401262.52</v>
          </cell>
          <cell r="L167">
            <v>70816</v>
          </cell>
          <cell r="M167">
            <v>6966074.3700000001</v>
          </cell>
          <cell r="N167">
            <v>305602</v>
          </cell>
          <cell r="O167">
            <v>4960</v>
          </cell>
          <cell r="P167">
            <v>2229022</v>
          </cell>
          <cell r="Q167">
            <v>2517942</v>
          </cell>
          <cell r="R167">
            <v>1898597.82</v>
          </cell>
          <cell r="S167">
            <v>1850100</v>
          </cell>
          <cell r="T167">
            <v>3826297</v>
          </cell>
          <cell r="U167">
            <v>1300422</v>
          </cell>
          <cell r="V167">
            <v>1507352.25</v>
          </cell>
          <cell r="W167">
            <v>158958</v>
          </cell>
          <cell r="X167">
            <v>2586162</v>
          </cell>
          <cell r="Y167">
            <v>2090577</v>
          </cell>
          <cell r="Z167">
            <v>1931118</v>
          </cell>
          <cell r="AA167">
            <v>1165354.26</v>
          </cell>
          <cell r="AB167">
            <v>3691334.81</v>
          </cell>
          <cell r="AC167">
            <v>384000</v>
          </cell>
          <cell r="AD167">
            <v>12271760</v>
          </cell>
          <cell r="AE167">
            <v>3352462.9</v>
          </cell>
          <cell r="AF167">
            <v>2679373.5</v>
          </cell>
          <cell r="AG167">
            <v>1500492</v>
          </cell>
          <cell r="AH167">
            <v>6984112.5499999998</v>
          </cell>
          <cell r="AI167">
            <v>1186000</v>
          </cell>
          <cell r="AJ167">
            <v>2880833.11</v>
          </cell>
          <cell r="AK167">
            <v>914500</v>
          </cell>
          <cell r="AL167">
            <v>2008246</v>
          </cell>
          <cell r="AM167">
            <v>2865981.9</v>
          </cell>
          <cell r="AN167">
            <v>3541973.61</v>
          </cell>
          <cell r="AO167">
            <v>2202880</v>
          </cell>
          <cell r="AP167">
            <v>1974641.1</v>
          </cell>
          <cell r="AQ167">
            <v>1363707</v>
          </cell>
          <cell r="AR167">
            <v>4696152</v>
          </cell>
          <cell r="AS167">
            <v>2133196</v>
          </cell>
          <cell r="AT167">
            <v>3256315</v>
          </cell>
          <cell r="AU167">
            <v>3343604</v>
          </cell>
          <cell r="AV167">
            <v>2393459.98</v>
          </cell>
          <cell r="AW167">
            <v>1998000</v>
          </cell>
          <cell r="AX167">
            <v>3800275.75</v>
          </cell>
          <cell r="AY167">
            <v>851695</v>
          </cell>
          <cell r="AZ167">
            <v>2233046</v>
          </cell>
          <cell r="BA167">
            <v>12048821.619999999</v>
          </cell>
          <cell r="BB167">
            <v>3123473.98</v>
          </cell>
          <cell r="BC167">
            <v>0</v>
          </cell>
          <cell r="BD167">
            <v>4987000</v>
          </cell>
          <cell r="BE167">
            <v>2026627.85</v>
          </cell>
          <cell r="BF167">
            <v>2205059</v>
          </cell>
          <cell r="BG167">
            <v>10318693</v>
          </cell>
          <cell r="BH167">
            <v>1173502</v>
          </cell>
          <cell r="BI167">
            <v>1131154</v>
          </cell>
          <cell r="BJ167">
            <v>1815377</v>
          </cell>
          <cell r="BK167">
            <v>1152610.33</v>
          </cell>
          <cell r="BL167">
            <v>124227.58</v>
          </cell>
          <cell r="BM167">
            <v>5151202.9400000004</v>
          </cell>
          <cell r="BN167">
            <v>3322268.54</v>
          </cell>
          <cell r="BO167">
            <v>5613805.54</v>
          </cell>
          <cell r="BP167">
            <v>5898465.3600000003</v>
          </cell>
          <cell r="BQ167">
            <v>2986553.54</v>
          </cell>
          <cell r="BR167">
            <v>0</v>
          </cell>
          <cell r="BS167">
            <v>2629024</v>
          </cell>
          <cell r="BT167">
            <v>2618143.21</v>
          </cell>
          <cell r="BU167">
            <v>16976407.420000002</v>
          </cell>
          <cell r="BV167">
            <v>784137</v>
          </cell>
          <cell r="BW167">
            <v>2279887.4</v>
          </cell>
          <cell r="BX167">
            <v>6615723</v>
          </cell>
          <cell r="BY167">
            <v>2457830</v>
          </cell>
          <cell r="BZ167">
            <v>1752443.5</v>
          </cell>
          <cell r="CA167">
            <v>2598915.5</v>
          </cell>
          <cell r="CB167">
            <v>2170720</v>
          </cell>
          <cell r="CC167">
            <v>5661259</v>
          </cell>
          <cell r="CD167">
            <v>5548530</v>
          </cell>
          <cell r="CE167">
            <v>5788860.7800000003</v>
          </cell>
          <cell r="CF167">
            <v>1009718.36</v>
          </cell>
          <cell r="CG167">
            <v>2945811.93</v>
          </cell>
          <cell r="CH167">
            <v>3031405</v>
          </cell>
          <cell r="CI167">
            <v>3033838.5</v>
          </cell>
          <cell r="CJ167">
            <v>4245117</v>
          </cell>
          <cell r="CK167">
            <v>1049278.54</v>
          </cell>
          <cell r="CL167">
            <v>1536411.82</v>
          </cell>
        </row>
        <row r="168">
          <cell r="A168" t="str">
            <v>4313010199.120</v>
          </cell>
          <cell r="B168" t="str">
            <v>รายได้อื่น-เงินงบประมาณงบอุดหนุนรับโอนจาก สสจ./รพศ. /รพท./รพช. /รพ.สต</v>
          </cell>
          <cell r="C168">
            <v>0</v>
          </cell>
          <cell r="D168">
            <v>60000</v>
          </cell>
          <cell r="E168">
            <v>490244.14</v>
          </cell>
          <cell r="F168">
            <v>92642.86</v>
          </cell>
          <cell r="G168">
            <v>0</v>
          </cell>
          <cell r="H168">
            <v>7032.02</v>
          </cell>
          <cell r="I168">
            <v>0</v>
          </cell>
          <cell r="J168">
            <v>116731.6</v>
          </cell>
          <cell r="K168">
            <v>0</v>
          </cell>
          <cell r="L168">
            <v>459050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101360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50631</v>
          </cell>
          <cell r="AO168">
            <v>0</v>
          </cell>
          <cell r="AP168">
            <v>0</v>
          </cell>
          <cell r="AQ168">
            <v>148500</v>
          </cell>
          <cell r="AR168">
            <v>396706</v>
          </cell>
          <cell r="AS168">
            <v>0</v>
          </cell>
          <cell r="AT168">
            <v>121240</v>
          </cell>
          <cell r="AU168">
            <v>22000</v>
          </cell>
          <cell r="AV168">
            <v>28462.5</v>
          </cell>
          <cell r="AW168">
            <v>118800</v>
          </cell>
          <cell r="AX168">
            <v>0</v>
          </cell>
          <cell r="AY168">
            <v>30659</v>
          </cell>
          <cell r="AZ168">
            <v>120178.61</v>
          </cell>
          <cell r="BA168">
            <v>0</v>
          </cell>
          <cell r="BB168">
            <v>0</v>
          </cell>
          <cell r="BC168">
            <v>0</v>
          </cell>
          <cell r="BD168">
            <v>161172.06</v>
          </cell>
          <cell r="BE168">
            <v>0</v>
          </cell>
          <cell r="BF168">
            <v>0</v>
          </cell>
          <cell r="BG168">
            <v>0</v>
          </cell>
          <cell r="BH168">
            <v>42192.14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100000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11251.24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</row>
        <row r="169">
          <cell r="A169" t="str">
            <v>4313010199.121</v>
          </cell>
          <cell r="B169" t="str">
            <v>รายได้อื่น-เงินงบประมาณงบรายจ่ายอื่นรับโอนจาก สสจ./รพศ. /รพท./รพช. /รพ.สต.</v>
          </cell>
          <cell r="C169">
            <v>0</v>
          </cell>
          <cell r="D169">
            <v>0</v>
          </cell>
          <cell r="E169">
            <v>5000</v>
          </cell>
          <cell r="F169">
            <v>243080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475832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24691.41</v>
          </cell>
          <cell r="AB169">
            <v>0</v>
          </cell>
          <cell r="AC169">
            <v>15747</v>
          </cell>
          <cell r="AD169">
            <v>7740</v>
          </cell>
          <cell r="AE169">
            <v>12618</v>
          </cell>
          <cell r="AF169">
            <v>0</v>
          </cell>
          <cell r="AG169">
            <v>0</v>
          </cell>
          <cell r="AH169">
            <v>0</v>
          </cell>
          <cell r="AI169">
            <v>642657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57920</v>
          </cell>
          <cell r="AS169">
            <v>0</v>
          </cell>
          <cell r="AT169">
            <v>0</v>
          </cell>
          <cell r="AU169">
            <v>0</v>
          </cell>
          <cell r="AV169">
            <v>544079.41</v>
          </cell>
          <cell r="AW169">
            <v>31600</v>
          </cell>
          <cell r="AX169">
            <v>0</v>
          </cell>
          <cell r="AY169">
            <v>130670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333500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</row>
        <row r="170">
          <cell r="A170" t="str">
            <v>4313010199.122</v>
          </cell>
          <cell r="B170" t="str">
            <v>รายได้อื่น-เงินงบประมาณงบกลางรับโอนจาก สสจ./รพศ. /รพท./รพช. /รพ.สต.</v>
          </cell>
          <cell r="C170">
            <v>0</v>
          </cell>
          <cell r="D170">
            <v>179117.5</v>
          </cell>
          <cell r="E170">
            <v>781658</v>
          </cell>
          <cell r="F170">
            <v>384549</v>
          </cell>
          <cell r="G170">
            <v>181100</v>
          </cell>
          <cell r="H170">
            <v>0</v>
          </cell>
          <cell r="I170">
            <v>1150223.25</v>
          </cell>
          <cell r="J170">
            <v>660531</v>
          </cell>
          <cell r="K170">
            <v>426152</v>
          </cell>
          <cell r="L170">
            <v>359832</v>
          </cell>
          <cell r="M170">
            <v>657772</v>
          </cell>
          <cell r="N170">
            <v>0</v>
          </cell>
          <cell r="O170">
            <v>0</v>
          </cell>
          <cell r="P170">
            <v>183565</v>
          </cell>
          <cell r="Q170">
            <v>306248</v>
          </cell>
          <cell r="R170">
            <v>434614.25</v>
          </cell>
          <cell r="S170">
            <v>313572.25</v>
          </cell>
          <cell r="T170">
            <v>129515</v>
          </cell>
          <cell r="U170">
            <v>98662.25</v>
          </cell>
          <cell r="V170">
            <v>80163</v>
          </cell>
          <cell r="W170">
            <v>0</v>
          </cell>
          <cell r="X170">
            <v>127031</v>
          </cell>
          <cell r="Y170">
            <v>193780</v>
          </cell>
          <cell r="Z170">
            <v>135538</v>
          </cell>
          <cell r="AA170">
            <v>93452</v>
          </cell>
          <cell r="AB170">
            <v>278538.5</v>
          </cell>
          <cell r="AC170">
            <v>0</v>
          </cell>
          <cell r="AD170">
            <v>576768</v>
          </cell>
          <cell r="AE170">
            <v>159940</v>
          </cell>
          <cell r="AF170">
            <v>162481.75</v>
          </cell>
          <cell r="AG170">
            <v>87471.23</v>
          </cell>
          <cell r="AH170">
            <v>164653.75</v>
          </cell>
          <cell r="AI170">
            <v>310827</v>
          </cell>
          <cell r="AJ170">
            <v>100193</v>
          </cell>
          <cell r="AK170">
            <v>287070</v>
          </cell>
          <cell r="AL170">
            <v>216973</v>
          </cell>
          <cell r="AM170">
            <v>121689</v>
          </cell>
          <cell r="AN170">
            <v>601115.56999999995</v>
          </cell>
          <cell r="AO170">
            <v>517316</v>
          </cell>
          <cell r="AP170">
            <v>250418.5</v>
          </cell>
          <cell r="AQ170">
            <v>1215430.25</v>
          </cell>
          <cell r="AR170">
            <v>512139.5</v>
          </cell>
          <cell r="AS170">
            <v>224891</v>
          </cell>
          <cell r="AT170">
            <v>317792</v>
          </cell>
          <cell r="AU170">
            <v>318816.75</v>
          </cell>
          <cell r="AV170">
            <v>827045.5</v>
          </cell>
          <cell r="AW170">
            <v>158395</v>
          </cell>
          <cell r="AX170">
            <v>454129</v>
          </cell>
          <cell r="AY170">
            <v>686074.5</v>
          </cell>
          <cell r="AZ170">
            <v>761964</v>
          </cell>
          <cell r="BA170">
            <v>677013.25</v>
          </cell>
          <cell r="BB170">
            <v>81694.5</v>
          </cell>
          <cell r="BC170">
            <v>0</v>
          </cell>
          <cell r="BD170">
            <v>839661</v>
          </cell>
          <cell r="BE170">
            <v>1081121.5</v>
          </cell>
          <cell r="BF170">
            <v>137896</v>
          </cell>
          <cell r="BG170">
            <v>1074314</v>
          </cell>
          <cell r="BH170">
            <v>152397</v>
          </cell>
          <cell r="BI170">
            <v>9462</v>
          </cell>
          <cell r="BJ170">
            <v>60284</v>
          </cell>
          <cell r="BK170">
            <v>49706</v>
          </cell>
          <cell r="BL170">
            <v>0</v>
          </cell>
          <cell r="BM170">
            <v>372338</v>
          </cell>
          <cell r="BN170">
            <v>144119</v>
          </cell>
          <cell r="BO170">
            <v>442429</v>
          </cell>
          <cell r="BP170">
            <v>235670</v>
          </cell>
          <cell r="BQ170">
            <v>78688</v>
          </cell>
          <cell r="BR170">
            <v>0</v>
          </cell>
          <cell r="BS170">
            <v>96027</v>
          </cell>
          <cell r="BT170">
            <v>413238.5</v>
          </cell>
          <cell r="BU170">
            <v>530121.75</v>
          </cell>
          <cell r="BV170">
            <v>411862.5</v>
          </cell>
          <cell r="BW170">
            <v>193730.5</v>
          </cell>
          <cell r="BX170">
            <v>424731.25</v>
          </cell>
          <cell r="BY170">
            <v>218678.5</v>
          </cell>
          <cell r="BZ170">
            <v>66257</v>
          </cell>
          <cell r="CA170">
            <v>86790.5</v>
          </cell>
          <cell r="CB170">
            <v>244564</v>
          </cell>
          <cell r="CC170">
            <v>356604.25</v>
          </cell>
          <cell r="CD170">
            <v>111289.25</v>
          </cell>
          <cell r="CE170">
            <v>281913</v>
          </cell>
          <cell r="CF170">
            <v>196970.15</v>
          </cell>
          <cell r="CG170">
            <v>205133.5</v>
          </cell>
          <cell r="CH170">
            <v>29075</v>
          </cell>
          <cell r="CI170">
            <v>445541.41</v>
          </cell>
          <cell r="CJ170">
            <v>322968.5</v>
          </cell>
          <cell r="CK170">
            <v>31870.5</v>
          </cell>
          <cell r="CL170">
            <v>56625.75</v>
          </cell>
        </row>
        <row r="171">
          <cell r="A171" t="str">
            <v>4313010199.202</v>
          </cell>
          <cell r="B171" t="str">
            <v>รายได้ค่าธรรมเนียม UC</v>
          </cell>
          <cell r="C171">
            <v>1564660</v>
          </cell>
          <cell r="D171">
            <v>403641</v>
          </cell>
          <cell r="E171">
            <v>528756</v>
          </cell>
          <cell r="F171">
            <v>420606</v>
          </cell>
          <cell r="G171">
            <v>215244</v>
          </cell>
          <cell r="H171">
            <v>374520</v>
          </cell>
          <cell r="I171">
            <v>0</v>
          </cell>
          <cell r="J171">
            <v>624818</v>
          </cell>
          <cell r="K171">
            <v>0</v>
          </cell>
          <cell r="L171">
            <v>100223</v>
          </cell>
          <cell r="M171">
            <v>829920</v>
          </cell>
          <cell r="N171">
            <v>0</v>
          </cell>
          <cell r="O171">
            <v>704030</v>
          </cell>
          <cell r="P171">
            <v>726078</v>
          </cell>
          <cell r="Q171">
            <v>592770</v>
          </cell>
          <cell r="R171">
            <v>1018263</v>
          </cell>
          <cell r="S171">
            <v>673045</v>
          </cell>
          <cell r="T171">
            <v>623520</v>
          </cell>
          <cell r="U171">
            <v>503227</v>
          </cell>
          <cell r="V171">
            <v>212470</v>
          </cell>
          <cell r="W171">
            <v>2776940</v>
          </cell>
          <cell r="X171">
            <v>359730</v>
          </cell>
          <cell r="Y171">
            <v>758860</v>
          </cell>
          <cell r="Z171">
            <v>621224</v>
          </cell>
          <cell r="AA171">
            <v>149190</v>
          </cell>
          <cell r="AB171">
            <v>324120</v>
          </cell>
          <cell r="AC171">
            <v>198030</v>
          </cell>
          <cell r="AD171">
            <v>945010</v>
          </cell>
          <cell r="AE171">
            <v>362048</v>
          </cell>
          <cell r="AF171">
            <v>270267</v>
          </cell>
          <cell r="AG171">
            <v>527760</v>
          </cell>
          <cell r="AH171">
            <v>806490</v>
          </cell>
          <cell r="AI171">
            <v>369021</v>
          </cell>
          <cell r="AJ171">
            <v>332780</v>
          </cell>
          <cell r="AK171">
            <v>2687094</v>
          </cell>
          <cell r="AL171">
            <v>186981</v>
          </cell>
          <cell r="AM171">
            <v>218986</v>
          </cell>
          <cell r="AN171">
            <v>488549</v>
          </cell>
          <cell r="AO171">
            <v>505470</v>
          </cell>
          <cell r="AP171">
            <v>404599</v>
          </cell>
          <cell r="AQ171">
            <v>109750</v>
          </cell>
          <cell r="AR171">
            <v>1242546</v>
          </cell>
          <cell r="AS171">
            <v>417260</v>
          </cell>
          <cell r="AT171">
            <v>750466</v>
          </cell>
          <cell r="AU171">
            <v>561999</v>
          </cell>
          <cell r="AV171">
            <v>240513</v>
          </cell>
          <cell r="AW171">
            <v>229638</v>
          </cell>
          <cell r="AX171">
            <v>469680</v>
          </cell>
          <cell r="AY171">
            <v>0</v>
          </cell>
          <cell r="AZ171">
            <v>266585</v>
          </cell>
          <cell r="BA171">
            <v>0</v>
          </cell>
          <cell r="BB171">
            <v>248572</v>
          </cell>
          <cell r="BC171">
            <v>2076913</v>
          </cell>
          <cell r="BD171">
            <v>843830</v>
          </cell>
          <cell r="BE171">
            <v>87810</v>
          </cell>
          <cell r="BF171">
            <v>450126</v>
          </cell>
          <cell r="BG171">
            <v>1414476</v>
          </cell>
          <cell r="BH171">
            <v>311172.65000000002</v>
          </cell>
          <cell r="BI171">
            <v>155430</v>
          </cell>
          <cell r="BJ171">
            <v>417786</v>
          </cell>
          <cell r="BK171">
            <v>297104</v>
          </cell>
          <cell r="BL171">
            <v>554094</v>
          </cell>
          <cell r="BM171">
            <v>842657</v>
          </cell>
          <cell r="BN171">
            <v>427615</v>
          </cell>
          <cell r="BO171">
            <v>856431</v>
          </cell>
          <cell r="BP171">
            <v>620670</v>
          </cell>
          <cell r="BQ171">
            <v>0</v>
          </cell>
          <cell r="BR171">
            <v>2906381</v>
          </cell>
          <cell r="BS171">
            <v>707840</v>
          </cell>
          <cell r="BT171">
            <v>510133</v>
          </cell>
          <cell r="BU171">
            <v>1019936</v>
          </cell>
          <cell r="BV171">
            <v>80310</v>
          </cell>
          <cell r="BW171">
            <v>462232</v>
          </cell>
          <cell r="BX171">
            <v>1276520</v>
          </cell>
          <cell r="BY171">
            <v>365564</v>
          </cell>
          <cell r="BZ171">
            <v>317591</v>
          </cell>
          <cell r="CA171">
            <v>538713</v>
          </cell>
          <cell r="CB171">
            <v>870550</v>
          </cell>
          <cell r="CC171">
            <v>948120</v>
          </cell>
          <cell r="CD171">
            <v>733991</v>
          </cell>
          <cell r="CE171">
            <v>1475607</v>
          </cell>
          <cell r="CF171">
            <v>492743</v>
          </cell>
          <cell r="CG171">
            <v>332473</v>
          </cell>
          <cell r="CH171">
            <v>238110</v>
          </cell>
          <cell r="CI171">
            <v>410562</v>
          </cell>
          <cell r="CJ171">
            <v>1108477</v>
          </cell>
          <cell r="CK171">
            <v>315660</v>
          </cell>
          <cell r="CL171">
            <v>246152</v>
          </cell>
        </row>
        <row r="172">
          <cell r="A172" t="str">
            <v>5101010101.101</v>
          </cell>
          <cell r="B172" t="str">
            <v>เงินเดือนข้าราชการ(บริการ)</v>
          </cell>
          <cell r="C172">
            <v>188755528.16999999</v>
          </cell>
          <cell r="D172">
            <v>22575376.02</v>
          </cell>
          <cell r="E172">
            <v>26935712.899999999</v>
          </cell>
          <cell r="F172">
            <v>29785937.739999998</v>
          </cell>
          <cell r="G172">
            <v>13417188.07</v>
          </cell>
          <cell r="H172">
            <v>32388887.739999998</v>
          </cell>
          <cell r="I172">
            <v>33071490.329999998</v>
          </cell>
          <cell r="J172">
            <v>35814976.07</v>
          </cell>
          <cell r="K172">
            <v>22112332.09</v>
          </cell>
          <cell r="L172">
            <v>18693893.640000001</v>
          </cell>
          <cell r="M172">
            <v>58918048.159999996</v>
          </cell>
          <cell r="N172">
            <v>81400</v>
          </cell>
          <cell r="O172">
            <v>66079773.280000001</v>
          </cell>
          <cell r="P172">
            <v>19119096.850000001</v>
          </cell>
          <cell r="Q172">
            <v>22866937.399999999</v>
          </cell>
          <cell r="R172">
            <v>34041825.009999998</v>
          </cell>
          <cell r="S172">
            <v>24001399.34</v>
          </cell>
          <cell r="T172">
            <v>16777554.390000001</v>
          </cell>
          <cell r="U172">
            <v>20596304.879999999</v>
          </cell>
          <cell r="V172">
            <v>9848927</v>
          </cell>
          <cell r="W172">
            <v>207324749.68000001</v>
          </cell>
          <cell r="X172">
            <v>19875576.280000001</v>
          </cell>
          <cell r="Y172">
            <v>30468855.870000001</v>
          </cell>
          <cell r="Z172">
            <v>19545346.440000001</v>
          </cell>
          <cell r="AA172">
            <v>9968353.2200000007</v>
          </cell>
          <cell r="AB172">
            <v>18781087.739999998</v>
          </cell>
          <cell r="AC172">
            <v>20039526.77</v>
          </cell>
          <cell r="AD172">
            <v>56795358.390000001</v>
          </cell>
          <cell r="AE172">
            <v>23485780.289999999</v>
          </cell>
          <cell r="AF172">
            <v>18458256.77</v>
          </cell>
          <cell r="AG172">
            <v>20176287.07</v>
          </cell>
          <cell r="AH172">
            <v>38194958.350000001</v>
          </cell>
          <cell r="AI172">
            <v>15509081.93</v>
          </cell>
          <cell r="AJ172">
            <v>8549564.1699999999</v>
          </cell>
          <cell r="AK172">
            <v>287087677.63</v>
          </cell>
          <cell r="AL172">
            <v>19347328.699999999</v>
          </cell>
          <cell r="AM172">
            <v>15159098.060000001</v>
          </cell>
          <cell r="AN172">
            <v>43275763.710000001</v>
          </cell>
          <cell r="AO172">
            <v>42113750.649999999</v>
          </cell>
          <cell r="AP172">
            <v>24494207.100000001</v>
          </cell>
          <cell r="AQ172">
            <v>10920510</v>
          </cell>
          <cell r="AR172">
            <v>44503553.850000001</v>
          </cell>
          <cell r="AS172">
            <v>18097319.440000001</v>
          </cell>
          <cell r="AT172">
            <v>25025294.5</v>
          </cell>
          <cell r="AU172">
            <v>41580744.579999998</v>
          </cell>
          <cell r="AV172">
            <v>19224612.899999999</v>
          </cell>
          <cell r="AW172">
            <v>13128515.029999999</v>
          </cell>
          <cell r="AX172">
            <v>27269341.129999999</v>
          </cell>
          <cell r="AY172">
            <v>15532508.810000001</v>
          </cell>
          <cell r="AZ172">
            <v>15059428.060000001</v>
          </cell>
          <cell r="BA172">
            <v>79840039.269999996</v>
          </cell>
          <cell r="BB172">
            <v>16338602.9</v>
          </cell>
          <cell r="BC172">
            <v>191591561.88999999</v>
          </cell>
          <cell r="BD172">
            <v>49101267.039999999</v>
          </cell>
          <cell r="BE172">
            <v>21421151.670000002</v>
          </cell>
          <cell r="BF172">
            <v>14424323.859999999</v>
          </cell>
          <cell r="BG172">
            <v>90814896.609999999</v>
          </cell>
          <cell r="BH172">
            <v>14081714.84</v>
          </cell>
          <cell r="BI172">
            <v>3826324.75</v>
          </cell>
          <cell r="BJ172">
            <v>7708673.21</v>
          </cell>
          <cell r="BK172">
            <v>5623989.2599999998</v>
          </cell>
          <cell r="BL172">
            <v>113638901.7</v>
          </cell>
          <cell r="BM172">
            <v>35934132.020000003</v>
          </cell>
          <cell r="BN172">
            <v>22941218.350000001</v>
          </cell>
          <cell r="BO172">
            <v>40325619.950000003</v>
          </cell>
          <cell r="BP172">
            <v>25745777.129999999</v>
          </cell>
          <cell r="BQ172">
            <v>13511965.85</v>
          </cell>
          <cell r="BR172">
            <v>432486579.23000002</v>
          </cell>
          <cell r="BS172">
            <v>33615830.960000001</v>
          </cell>
          <cell r="BT172">
            <v>19841832.780000001</v>
          </cell>
          <cell r="BU172">
            <v>68925923.680000007</v>
          </cell>
          <cell r="BV172">
            <v>7820717.2599999998</v>
          </cell>
          <cell r="BW172">
            <v>20460704.449999999</v>
          </cell>
          <cell r="BX172">
            <v>52141704.560000002</v>
          </cell>
          <cell r="BY172">
            <v>20884657.739999998</v>
          </cell>
          <cell r="BZ172">
            <v>14127215.16</v>
          </cell>
          <cell r="CA172">
            <v>18700687.739999998</v>
          </cell>
          <cell r="CB172">
            <v>25788900.32</v>
          </cell>
          <cell r="CC172">
            <v>48558024.509999998</v>
          </cell>
          <cell r="CD172">
            <v>26691360.370000001</v>
          </cell>
          <cell r="CE172">
            <v>41984757.100000001</v>
          </cell>
          <cell r="CF172">
            <v>16986781.129999999</v>
          </cell>
          <cell r="CG172">
            <v>17972149.48</v>
          </cell>
          <cell r="CH172">
            <v>11881485.68</v>
          </cell>
          <cell r="CI172">
            <v>15085292.42</v>
          </cell>
          <cell r="CJ172">
            <v>44356806.670000002</v>
          </cell>
          <cell r="CK172">
            <v>4300302.62</v>
          </cell>
          <cell r="CL172">
            <v>3833649.11</v>
          </cell>
        </row>
        <row r="173">
          <cell r="A173" t="str">
            <v>5101010101.102</v>
          </cell>
          <cell r="B173" t="str">
            <v>เงินเดือนข้าราชการ(สนับสนุน)</v>
          </cell>
          <cell r="C173">
            <v>0</v>
          </cell>
          <cell r="D173">
            <v>1326785</v>
          </cell>
          <cell r="E173">
            <v>775800</v>
          </cell>
          <cell r="F173">
            <v>960460</v>
          </cell>
          <cell r="G173">
            <v>416130</v>
          </cell>
          <cell r="H173">
            <v>1379660</v>
          </cell>
          <cell r="I173">
            <v>1910860</v>
          </cell>
          <cell r="J173">
            <v>1387260</v>
          </cell>
          <cell r="K173">
            <v>2458190</v>
          </cell>
          <cell r="L173">
            <v>1088300</v>
          </cell>
          <cell r="M173">
            <v>2856650</v>
          </cell>
          <cell r="N173">
            <v>11500</v>
          </cell>
          <cell r="O173">
            <v>5658048.5199999996</v>
          </cell>
          <cell r="P173">
            <v>1184510</v>
          </cell>
          <cell r="Q173">
            <v>1259130</v>
          </cell>
          <cell r="R173">
            <v>1194470</v>
          </cell>
          <cell r="S173">
            <v>860140</v>
          </cell>
          <cell r="T173">
            <v>868000</v>
          </cell>
          <cell r="U173">
            <v>1074458.5</v>
          </cell>
          <cell r="V173">
            <v>722113.87</v>
          </cell>
          <cell r="W173">
            <v>6281212.2300000004</v>
          </cell>
          <cell r="X173">
            <v>818860</v>
          </cell>
          <cell r="Y173">
            <v>2538260</v>
          </cell>
          <cell r="Z173">
            <v>871850</v>
          </cell>
          <cell r="AA173">
            <v>1438860</v>
          </cell>
          <cell r="AB173">
            <v>798660</v>
          </cell>
          <cell r="AC173">
            <v>1031440</v>
          </cell>
          <cell r="AD173">
            <v>3927460</v>
          </cell>
          <cell r="AE173">
            <v>1226690</v>
          </cell>
          <cell r="AF173">
            <v>1172040</v>
          </cell>
          <cell r="AG173">
            <v>449220</v>
          </cell>
          <cell r="AH173">
            <v>2081060</v>
          </cell>
          <cell r="AI173">
            <v>4030080</v>
          </cell>
          <cell r="AJ173">
            <v>617207.1</v>
          </cell>
          <cell r="AK173">
            <v>14720854</v>
          </cell>
          <cell r="AL173">
            <v>1437760</v>
          </cell>
          <cell r="AM173">
            <v>2393040</v>
          </cell>
          <cell r="AN173">
            <v>3164780</v>
          </cell>
          <cell r="AO173">
            <v>1755100</v>
          </cell>
          <cell r="AP173">
            <v>1698589.33</v>
          </cell>
          <cell r="AQ173">
            <v>591970</v>
          </cell>
          <cell r="AR173">
            <v>4665100</v>
          </cell>
          <cell r="AS173">
            <v>2971200</v>
          </cell>
          <cell r="AT173">
            <v>2480869.0299999998</v>
          </cell>
          <cell r="AU173">
            <v>1723360</v>
          </cell>
          <cell r="AV173">
            <v>1593890</v>
          </cell>
          <cell r="AW173">
            <v>1342672.58</v>
          </cell>
          <cell r="AX173">
            <v>1611130</v>
          </cell>
          <cell r="AY173">
            <v>1539780</v>
          </cell>
          <cell r="AZ173">
            <v>912970</v>
          </cell>
          <cell r="BA173">
            <v>4049160</v>
          </cell>
          <cell r="BB173">
            <v>835140</v>
          </cell>
          <cell r="BC173">
            <v>12389078.52</v>
          </cell>
          <cell r="BD173">
            <v>5068901.62</v>
          </cell>
          <cell r="BE173">
            <v>1616683.33</v>
          </cell>
          <cell r="BF173">
            <v>607900</v>
          </cell>
          <cell r="BG173">
            <v>2558370</v>
          </cell>
          <cell r="BH173">
            <v>0</v>
          </cell>
          <cell r="BI173">
            <v>0</v>
          </cell>
          <cell r="BJ173">
            <v>399840</v>
          </cell>
          <cell r="BK173">
            <v>40250</v>
          </cell>
          <cell r="BL173">
            <v>8821610</v>
          </cell>
          <cell r="BM173">
            <v>2309170</v>
          </cell>
          <cell r="BN173">
            <v>1440030</v>
          </cell>
          <cell r="BO173">
            <v>1846500</v>
          </cell>
          <cell r="BP173">
            <v>1589761.33</v>
          </cell>
          <cell r="BQ173">
            <v>1175960</v>
          </cell>
          <cell r="BR173">
            <v>66184189.659999996</v>
          </cell>
          <cell r="BS173">
            <v>1385700</v>
          </cell>
          <cell r="BT173">
            <v>11835620</v>
          </cell>
          <cell r="BU173">
            <v>4897920</v>
          </cell>
          <cell r="BV173">
            <v>336540</v>
          </cell>
          <cell r="BW173">
            <v>3689280</v>
          </cell>
          <cell r="BX173">
            <v>4539900</v>
          </cell>
          <cell r="BY173">
            <v>1087080</v>
          </cell>
          <cell r="BZ173">
            <v>1703180</v>
          </cell>
          <cell r="CA173">
            <v>1887900</v>
          </cell>
          <cell r="CB173">
            <v>3790661.94</v>
          </cell>
          <cell r="CC173">
            <v>2202370</v>
          </cell>
          <cell r="CD173">
            <v>3478180</v>
          </cell>
          <cell r="CE173">
            <v>1848590</v>
          </cell>
          <cell r="CF173">
            <v>1223400</v>
          </cell>
          <cell r="CG173">
            <v>2155972.2599999998</v>
          </cell>
          <cell r="CH173">
            <v>496210</v>
          </cell>
          <cell r="CI173">
            <v>1406890</v>
          </cell>
          <cell r="CJ173">
            <v>2480820</v>
          </cell>
          <cell r="CK173">
            <v>310400</v>
          </cell>
          <cell r="CL173">
            <v>1895945</v>
          </cell>
        </row>
        <row r="174">
          <cell r="A174" t="str">
            <v>5101010103.101</v>
          </cell>
          <cell r="B174" t="str">
            <v>เงินประจำตำแหน่งระดับสูง/ระดับ กลาง(สนับสนุน)</v>
          </cell>
          <cell r="C174">
            <v>120000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100000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100333.33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18200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20000</v>
          </cell>
          <cell r="BB174">
            <v>0</v>
          </cell>
          <cell r="BC174">
            <v>120000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119600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237600</v>
          </cell>
          <cell r="BX174">
            <v>0</v>
          </cell>
          <cell r="BY174">
            <v>0</v>
          </cell>
          <cell r="BZ174">
            <v>0</v>
          </cell>
          <cell r="CA174">
            <v>178200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138600</v>
          </cell>
          <cell r="CH174">
            <v>0</v>
          </cell>
          <cell r="CI174">
            <v>0</v>
          </cell>
          <cell r="CJ174">
            <v>113700</v>
          </cell>
          <cell r="CK174">
            <v>0</v>
          </cell>
          <cell r="CL174">
            <v>0</v>
          </cell>
        </row>
        <row r="175">
          <cell r="A175" t="str">
            <v>5101010103.102</v>
          </cell>
          <cell r="B175" t="str">
            <v>เงินประจำตำแหน่งวิชาชีพเฉพาะ(บริการ)</v>
          </cell>
          <cell r="C175">
            <v>12795875.16</v>
          </cell>
          <cell r="D175">
            <v>1328690.31</v>
          </cell>
          <cell r="E175">
            <v>1562400</v>
          </cell>
          <cell r="F175">
            <v>1970703.23</v>
          </cell>
          <cell r="G175">
            <v>754554.84</v>
          </cell>
          <cell r="H175">
            <v>1963500</v>
          </cell>
          <cell r="I175">
            <v>1335600</v>
          </cell>
          <cell r="J175">
            <v>1665096.77</v>
          </cell>
          <cell r="K175">
            <v>1541400</v>
          </cell>
          <cell r="L175">
            <v>1194922.58</v>
          </cell>
          <cell r="M175">
            <v>4002464.51</v>
          </cell>
          <cell r="N175">
            <v>0</v>
          </cell>
          <cell r="O175">
            <v>3128465.38</v>
          </cell>
          <cell r="P175">
            <v>924000</v>
          </cell>
          <cell r="Q175">
            <v>639100</v>
          </cell>
          <cell r="R175">
            <v>1369200</v>
          </cell>
          <cell r="S175">
            <v>679406.45</v>
          </cell>
          <cell r="T175">
            <v>803600</v>
          </cell>
          <cell r="U175">
            <v>646800</v>
          </cell>
          <cell r="V175">
            <v>447412.9</v>
          </cell>
          <cell r="W175">
            <v>11774188.18</v>
          </cell>
          <cell r="X175">
            <v>1170656.67</v>
          </cell>
          <cell r="Y175">
            <v>1513400</v>
          </cell>
          <cell r="Z175">
            <v>796600</v>
          </cell>
          <cell r="AA175">
            <v>438900</v>
          </cell>
          <cell r="AB175">
            <v>1129266.67</v>
          </cell>
          <cell r="AC175">
            <v>1251040</v>
          </cell>
          <cell r="AD175">
            <v>3424533.87</v>
          </cell>
          <cell r="AE175">
            <v>1475254.84</v>
          </cell>
          <cell r="AF175">
            <v>903203.23</v>
          </cell>
          <cell r="AG175">
            <v>866577.42</v>
          </cell>
          <cell r="AH175">
            <v>1738800</v>
          </cell>
          <cell r="AI175">
            <v>1159967.73</v>
          </cell>
          <cell r="AJ175">
            <v>613041.93999999994</v>
          </cell>
          <cell r="AK175">
            <v>19451425.390000001</v>
          </cell>
          <cell r="AL175">
            <v>1232756.45</v>
          </cell>
          <cell r="AM175">
            <v>851200</v>
          </cell>
          <cell r="AN175">
            <v>2343705.38</v>
          </cell>
          <cell r="AO175">
            <v>2615990.3199999998</v>
          </cell>
          <cell r="AP175">
            <v>1177975</v>
          </cell>
          <cell r="AQ175">
            <v>613200</v>
          </cell>
          <cell r="AR175">
            <v>2203133.33</v>
          </cell>
          <cell r="AS175">
            <v>1122619.3600000001</v>
          </cell>
          <cell r="AT175">
            <v>1163941.94</v>
          </cell>
          <cell r="AU175">
            <v>2485767.7400000002</v>
          </cell>
          <cell r="AV175">
            <v>1322930</v>
          </cell>
          <cell r="AW175">
            <v>689850</v>
          </cell>
          <cell r="AX175">
            <v>1311856.99</v>
          </cell>
          <cell r="AY175">
            <v>921990.32</v>
          </cell>
          <cell r="AZ175">
            <v>718410</v>
          </cell>
          <cell r="BA175">
            <v>401000</v>
          </cell>
          <cell r="BB175">
            <v>564900</v>
          </cell>
          <cell r="BC175">
            <v>13843738.17</v>
          </cell>
          <cell r="BD175">
            <v>2499790.3199999998</v>
          </cell>
          <cell r="BE175">
            <v>1549912.9</v>
          </cell>
          <cell r="BF175">
            <v>649140</v>
          </cell>
          <cell r="BG175">
            <v>3871115.91</v>
          </cell>
          <cell r="BH175">
            <v>923819.36</v>
          </cell>
          <cell r="BI175">
            <v>126000</v>
          </cell>
          <cell r="BJ175">
            <v>210000</v>
          </cell>
          <cell r="BK175">
            <v>193200</v>
          </cell>
          <cell r="BL175">
            <v>7823012.4800000004</v>
          </cell>
          <cell r="BM175">
            <v>2362993.0099999998</v>
          </cell>
          <cell r="BN175">
            <v>1310400</v>
          </cell>
          <cell r="BO175">
            <v>3494400</v>
          </cell>
          <cell r="BP175">
            <v>1142400</v>
          </cell>
          <cell r="BQ175">
            <v>454700</v>
          </cell>
          <cell r="BR175">
            <v>29757083.350000001</v>
          </cell>
          <cell r="BS175">
            <v>2184812.91</v>
          </cell>
          <cell r="BT175">
            <v>1663900</v>
          </cell>
          <cell r="BU175">
            <v>4245582.25</v>
          </cell>
          <cell r="BV175">
            <v>487200</v>
          </cell>
          <cell r="BW175">
            <v>1309700</v>
          </cell>
          <cell r="BX175">
            <v>3077269.36</v>
          </cell>
          <cell r="BY175">
            <v>1276287.6399999999</v>
          </cell>
          <cell r="BZ175">
            <v>980383.87</v>
          </cell>
          <cell r="CA175">
            <v>1051539.25</v>
          </cell>
          <cell r="CB175">
            <v>1118600</v>
          </cell>
          <cell r="CC175">
            <v>2594295.98</v>
          </cell>
          <cell r="CD175">
            <v>1493100</v>
          </cell>
          <cell r="CE175">
            <v>2220874.19</v>
          </cell>
          <cell r="CF175">
            <v>1224525.81</v>
          </cell>
          <cell r="CG175">
            <v>914200</v>
          </cell>
          <cell r="CH175">
            <v>722177.42</v>
          </cell>
          <cell r="CI175">
            <v>1140793</v>
          </cell>
          <cell r="CJ175">
            <v>2216102.4700000002</v>
          </cell>
          <cell r="CK175">
            <v>63000</v>
          </cell>
          <cell r="CL175">
            <v>172200</v>
          </cell>
        </row>
        <row r="176">
          <cell r="A176" t="str">
            <v>5101010103.103</v>
          </cell>
          <cell r="B176" t="str">
            <v>เงินประจำตำแหน่งผู้เชี่ยวชาญ (บริการ)</v>
          </cell>
          <cell r="C176">
            <v>291500</v>
          </cell>
          <cell r="D176">
            <v>118800</v>
          </cell>
          <cell r="E176">
            <v>107548.39</v>
          </cell>
          <cell r="F176">
            <v>118800</v>
          </cell>
          <cell r="G176">
            <v>0</v>
          </cell>
          <cell r="H176">
            <v>0</v>
          </cell>
          <cell r="I176">
            <v>0</v>
          </cell>
          <cell r="J176">
            <v>118800</v>
          </cell>
          <cell r="K176">
            <v>0</v>
          </cell>
          <cell r="L176">
            <v>0</v>
          </cell>
          <cell r="M176">
            <v>118800</v>
          </cell>
          <cell r="N176">
            <v>0</v>
          </cell>
          <cell r="O176">
            <v>525500</v>
          </cell>
          <cell r="P176">
            <v>130900</v>
          </cell>
          <cell r="Q176">
            <v>61600</v>
          </cell>
          <cell r="R176">
            <v>118800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582100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118800</v>
          </cell>
          <cell r="AE176">
            <v>0</v>
          </cell>
          <cell r="AF176">
            <v>0</v>
          </cell>
          <cell r="AG176">
            <v>0</v>
          </cell>
          <cell r="AH176">
            <v>118800</v>
          </cell>
          <cell r="AI176">
            <v>128700</v>
          </cell>
          <cell r="AJ176">
            <v>0</v>
          </cell>
          <cell r="AK176">
            <v>1225200</v>
          </cell>
          <cell r="AL176">
            <v>0</v>
          </cell>
          <cell r="AM176">
            <v>0</v>
          </cell>
          <cell r="AN176">
            <v>0</v>
          </cell>
          <cell r="AO176">
            <v>118800</v>
          </cell>
          <cell r="AP176">
            <v>293700</v>
          </cell>
          <cell r="AQ176">
            <v>67200</v>
          </cell>
          <cell r="AR176">
            <v>594000</v>
          </cell>
          <cell r="AS176">
            <v>0</v>
          </cell>
          <cell r="AT176">
            <v>155960</v>
          </cell>
          <cell r="AU176">
            <v>219777.42</v>
          </cell>
          <cell r="AV176">
            <v>0</v>
          </cell>
          <cell r="AW176">
            <v>0</v>
          </cell>
          <cell r="AX176">
            <v>199351.62</v>
          </cell>
          <cell r="AY176">
            <v>0</v>
          </cell>
          <cell r="AZ176">
            <v>123760</v>
          </cell>
          <cell r="BA176">
            <v>515958.06</v>
          </cell>
          <cell r="BB176">
            <v>134400</v>
          </cell>
          <cell r="BC176">
            <v>1117661.29</v>
          </cell>
          <cell r="BD176">
            <v>432400</v>
          </cell>
          <cell r="BE176">
            <v>0</v>
          </cell>
          <cell r="BF176">
            <v>215200</v>
          </cell>
          <cell r="BG176">
            <v>532000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545100</v>
          </cell>
          <cell r="BM176">
            <v>69300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3451064.51</v>
          </cell>
          <cell r="BS176">
            <v>0</v>
          </cell>
          <cell r="BT176">
            <v>118800</v>
          </cell>
          <cell r="BU176">
            <v>0</v>
          </cell>
          <cell r="BV176">
            <v>67200</v>
          </cell>
          <cell r="BW176">
            <v>0</v>
          </cell>
          <cell r="BX176">
            <v>39600</v>
          </cell>
          <cell r="BY176">
            <v>141200</v>
          </cell>
          <cell r="BZ176">
            <v>118800</v>
          </cell>
          <cell r="CA176">
            <v>29700</v>
          </cell>
          <cell r="CB176">
            <v>118800</v>
          </cell>
          <cell r="CC176">
            <v>237600</v>
          </cell>
          <cell r="CD176">
            <v>118800</v>
          </cell>
          <cell r="CE176">
            <v>237600</v>
          </cell>
          <cell r="CF176">
            <v>0</v>
          </cell>
          <cell r="CG176">
            <v>93800</v>
          </cell>
          <cell r="CH176">
            <v>228000</v>
          </cell>
          <cell r="CI176">
            <v>118800</v>
          </cell>
          <cell r="CJ176">
            <v>69300</v>
          </cell>
          <cell r="CK176">
            <v>0</v>
          </cell>
          <cell r="CL176">
            <v>0</v>
          </cell>
        </row>
        <row r="177">
          <cell r="A177" t="str">
            <v>5101010108.101</v>
          </cell>
          <cell r="B177" t="str">
            <v>ค่าล่วงเวลา(สนับสนุน)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1181240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2616300</v>
          </cell>
          <cell r="X177">
            <v>321938</v>
          </cell>
          <cell r="Y177">
            <v>355790</v>
          </cell>
          <cell r="Z177">
            <v>236700</v>
          </cell>
          <cell r="AA177">
            <v>42240</v>
          </cell>
          <cell r="AB177">
            <v>95100</v>
          </cell>
          <cell r="AC177">
            <v>314540</v>
          </cell>
          <cell r="AD177">
            <v>1083010</v>
          </cell>
          <cell r="AE177">
            <v>0</v>
          </cell>
          <cell r="AF177">
            <v>267490</v>
          </cell>
          <cell r="AG177">
            <v>525540</v>
          </cell>
          <cell r="AH177">
            <v>99220</v>
          </cell>
          <cell r="AI177">
            <v>517720</v>
          </cell>
          <cell r="AJ177">
            <v>404470</v>
          </cell>
          <cell r="AK177">
            <v>3200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5960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16010</v>
          </cell>
          <cell r="AZ177">
            <v>0</v>
          </cell>
          <cell r="BA177">
            <v>1634090</v>
          </cell>
          <cell r="BB177">
            <v>161940</v>
          </cell>
          <cell r="BC177">
            <v>0</v>
          </cell>
          <cell r="BD177">
            <v>0</v>
          </cell>
          <cell r="BE177">
            <v>2600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3600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</row>
        <row r="178">
          <cell r="A178" t="str">
            <v>5101010109.101</v>
          </cell>
          <cell r="B178" t="str">
            <v>เงินตอบแทนพิเศษของข้าราชการผู้ได้รับเงินเดือนถึงขั้นสูงสุดของอันดับ(บริการ)</v>
          </cell>
          <cell r="C178">
            <v>9137.51</v>
          </cell>
          <cell r="D178">
            <v>0</v>
          </cell>
          <cell r="E178">
            <v>0</v>
          </cell>
          <cell r="F178">
            <v>2562.2399999999998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23864.45</v>
          </cell>
          <cell r="R178">
            <v>62366.32</v>
          </cell>
          <cell r="S178">
            <v>0</v>
          </cell>
          <cell r="T178">
            <v>11200</v>
          </cell>
          <cell r="U178">
            <v>28000</v>
          </cell>
          <cell r="V178">
            <v>22400</v>
          </cell>
          <cell r="W178">
            <v>0</v>
          </cell>
          <cell r="X178">
            <v>16083.28</v>
          </cell>
          <cell r="Y178">
            <v>60817.72</v>
          </cell>
          <cell r="Z178">
            <v>1644.08</v>
          </cell>
          <cell r="AA178">
            <v>565.64</v>
          </cell>
          <cell r="AB178">
            <v>13918.32</v>
          </cell>
          <cell r="AC178">
            <v>27917.34</v>
          </cell>
          <cell r="AD178">
            <v>57103.08</v>
          </cell>
          <cell r="AE178">
            <v>37192.660000000003</v>
          </cell>
          <cell r="AF178">
            <v>18999.990000000002</v>
          </cell>
          <cell r="AG178">
            <v>15821.32</v>
          </cell>
          <cell r="AH178">
            <v>41119.440000000002</v>
          </cell>
          <cell r="AI178">
            <v>17437.32</v>
          </cell>
          <cell r="AJ178">
            <v>57905.96</v>
          </cell>
          <cell r="AK178">
            <v>390908.42</v>
          </cell>
          <cell r="AL178">
            <v>33599.699999999997</v>
          </cell>
          <cell r="AM178">
            <v>17820</v>
          </cell>
          <cell r="AN178">
            <v>112240.52</v>
          </cell>
          <cell r="AO178">
            <v>94391.08</v>
          </cell>
          <cell r="AP178">
            <v>41844.43</v>
          </cell>
          <cell r="AQ178">
            <v>0</v>
          </cell>
          <cell r="AR178">
            <v>85127</v>
          </cell>
          <cell r="AS178">
            <v>27804.12</v>
          </cell>
          <cell r="AT178">
            <v>43981.57</v>
          </cell>
          <cell r="AU178">
            <v>55152.46</v>
          </cell>
          <cell r="AV178">
            <v>22615.8</v>
          </cell>
          <cell r="AW178">
            <v>10515.08</v>
          </cell>
          <cell r="AX178">
            <v>93005.05</v>
          </cell>
          <cell r="AY178">
            <v>13248.52</v>
          </cell>
          <cell r="AZ178">
            <v>21050.560000000001</v>
          </cell>
          <cell r="BA178">
            <v>1170017.31</v>
          </cell>
          <cell r="BB178">
            <v>8242.24</v>
          </cell>
          <cell r="BC178">
            <v>6783.42</v>
          </cell>
          <cell r="BD178">
            <v>481.39</v>
          </cell>
          <cell r="BE178">
            <v>6564.6</v>
          </cell>
          <cell r="BF178">
            <v>0</v>
          </cell>
          <cell r="BG178">
            <v>6192.6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135599.23000000001</v>
          </cell>
          <cell r="BM178">
            <v>19074.919999999998</v>
          </cell>
          <cell r="BN178">
            <v>8948.08</v>
          </cell>
          <cell r="BO178">
            <v>40640.720000000001</v>
          </cell>
          <cell r="BP178">
            <v>18638.400000000001</v>
          </cell>
          <cell r="BQ178">
            <v>4624.3</v>
          </cell>
          <cell r="BR178">
            <v>20442.36</v>
          </cell>
          <cell r="BS178">
            <v>0</v>
          </cell>
          <cell r="BT178">
            <v>715.2</v>
          </cell>
          <cell r="BU178">
            <v>1415.76</v>
          </cell>
          <cell r="BV178">
            <v>0</v>
          </cell>
          <cell r="BW178">
            <v>306.36</v>
          </cell>
          <cell r="BX178">
            <v>303.42</v>
          </cell>
          <cell r="BY178">
            <v>958.32</v>
          </cell>
          <cell r="BZ178">
            <v>0</v>
          </cell>
          <cell r="CA178">
            <v>919.08</v>
          </cell>
          <cell r="CB178">
            <v>914.28</v>
          </cell>
          <cell r="CC178">
            <v>306.36</v>
          </cell>
          <cell r="CD178">
            <v>0</v>
          </cell>
          <cell r="CE178">
            <v>4682.76</v>
          </cell>
          <cell r="CF178">
            <v>306.36</v>
          </cell>
          <cell r="CG178">
            <v>18350.560000000001</v>
          </cell>
          <cell r="CH178">
            <v>0</v>
          </cell>
          <cell r="CI178">
            <v>0</v>
          </cell>
          <cell r="CJ178">
            <v>306.36</v>
          </cell>
          <cell r="CK178">
            <v>4242.63</v>
          </cell>
          <cell r="CL178">
            <v>306.36</v>
          </cell>
        </row>
        <row r="179">
          <cell r="A179" t="str">
            <v>5101010109.102</v>
          </cell>
          <cell r="B179" t="str">
            <v>เงินตอบแทนพิเศษของข้าราชการผู้ได้รับเงินเดือนถึงขั้นสูงสุดของอันดับ(สนับสนุน)</v>
          </cell>
          <cell r="C179">
            <v>4758.4799999999996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4291.83</v>
          </cell>
          <cell r="R179">
            <v>715.2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3755.22</v>
          </cell>
          <cell r="Z179">
            <v>0</v>
          </cell>
          <cell r="AA179">
            <v>0</v>
          </cell>
          <cell r="AB179">
            <v>4068.12</v>
          </cell>
          <cell r="AC179">
            <v>1103.02</v>
          </cell>
          <cell r="AD179">
            <v>2735.26</v>
          </cell>
          <cell r="AE179">
            <v>0</v>
          </cell>
          <cell r="AF179">
            <v>0</v>
          </cell>
          <cell r="AG179">
            <v>0</v>
          </cell>
          <cell r="AH179">
            <v>8839.7199999999993</v>
          </cell>
          <cell r="AI179">
            <v>0</v>
          </cell>
          <cell r="AJ179">
            <v>0</v>
          </cell>
          <cell r="AK179">
            <v>16060</v>
          </cell>
          <cell r="AL179">
            <v>9139.24</v>
          </cell>
          <cell r="AM179">
            <v>0</v>
          </cell>
          <cell r="AN179">
            <v>4180</v>
          </cell>
          <cell r="AO179">
            <v>9641.76</v>
          </cell>
          <cell r="AP179">
            <v>2005.06</v>
          </cell>
          <cell r="AQ179">
            <v>0</v>
          </cell>
          <cell r="AR179">
            <v>0</v>
          </cell>
          <cell r="AS179">
            <v>0</v>
          </cell>
          <cell r="AT179">
            <v>18991.29</v>
          </cell>
          <cell r="AU179">
            <v>0</v>
          </cell>
          <cell r="AV179">
            <v>1992.12</v>
          </cell>
          <cell r="AW179">
            <v>0</v>
          </cell>
          <cell r="AX179">
            <v>0</v>
          </cell>
          <cell r="AY179">
            <v>7294</v>
          </cell>
          <cell r="AZ179">
            <v>0</v>
          </cell>
          <cell r="BA179">
            <v>0</v>
          </cell>
          <cell r="BB179">
            <v>1992.12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41096.32</v>
          </cell>
          <cell r="BM179">
            <v>4376.3999999999996</v>
          </cell>
          <cell r="BN179">
            <v>0</v>
          </cell>
          <cell r="BO179">
            <v>837.55</v>
          </cell>
          <cell r="BP179">
            <v>0</v>
          </cell>
          <cell r="BQ179">
            <v>0</v>
          </cell>
          <cell r="BR179">
            <v>2383.7399999999998</v>
          </cell>
          <cell r="BS179">
            <v>0</v>
          </cell>
          <cell r="BT179">
            <v>4338.6000000000004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4858.62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13424.4</v>
          </cell>
          <cell r="CK179">
            <v>0</v>
          </cell>
          <cell r="CL179">
            <v>0</v>
          </cell>
        </row>
        <row r="180">
          <cell r="A180" t="str">
            <v>5101010109.103</v>
          </cell>
          <cell r="B180" t="str">
            <v>เงินตอบแทนพิเศษของลูกจ้างประจำผู้ได้รับค่าจ้างถึงขั้นสูงสุดของตำแหน่ง(บริการ)</v>
          </cell>
          <cell r="C180">
            <v>48094.8</v>
          </cell>
          <cell r="D180">
            <v>0</v>
          </cell>
          <cell r="E180">
            <v>1430.4</v>
          </cell>
          <cell r="F180">
            <v>2521.1999999999998</v>
          </cell>
          <cell r="G180">
            <v>0</v>
          </cell>
          <cell r="H180">
            <v>0</v>
          </cell>
          <cell r="I180">
            <v>5256.8</v>
          </cell>
          <cell r="J180">
            <v>19418.400000000001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6436.8</v>
          </cell>
          <cell r="R180">
            <v>0</v>
          </cell>
          <cell r="S180">
            <v>0</v>
          </cell>
          <cell r="T180">
            <v>0</v>
          </cell>
          <cell r="U180">
            <v>715.2</v>
          </cell>
          <cell r="V180">
            <v>0</v>
          </cell>
          <cell r="W180">
            <v>0</v>
          </cell>
          <cell r="X180">
            <v>0</v>
          </cell>
          <cell r="Y180">
            <v>38525.4</v>
          </cell>
          <cell r="Z180">
            <v>13182</v>
          </cell>
          <cell r="AA180">
            <v>0</v>
          </cell>
          <cell r="AB180">
            <v>0</v>
          </cell>
          <cell r="AC180">
            <v>14930</v>
          </cell>
          <cell r="AD180">
            <v>8122.8</v>
          </cell>
          <cell r="AE180">
            <v>13624.8</v>
          </cell>
          <cell r="AF180">
            <v>0</v>
          </cell>
          <cell r="AG180">
            <v>6812.4</v>
          </cell>
          <cell r="AH180">
            <v>0</v>
          </cell>
          <cell r="AI180">
            <v>0</v>
          </cell>
          <cell r="AJ180">
            <v>0</v>
          </cell>
          <cell r="AK180">
            <v>23973.4</v>
          </cell>
          <cell r="AL180">
            <v>2145.6</v>
          </cell>
          <cell r="AM180">
            <v>12158.4</v>
          </cell>
          <cell r="AN180">
            <v>0</v>
          </cell>
          <cell r="AO180">
            <v>0</v>
          </cell>
          <cell r="AP180">
            <v>17570.990000000002</v>
          </cell>
          <cell r="AQ180">
            <v>0</v>
          </cell>
          <cell r="AR180">
            <v>10473.4</v>
          </cell>
          <cell r="AS180">
            <v>4291.2</v>
          </cell>
          <cell r="AT180">
            <v>840.4</v>
          </cell>
          <cell r="AU180">
            <v>12578.4</v>
          </cell>
          <cell r="AV180">
            <v>0</v>
          </cell>
          <cell r="AW180">
            <v>2860.8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12873.6</v>
          </cell>
          <cell r="BD180">
            <v>1260.5999999999999</v>
          </cell>
          <cell r="BE180">
            <v>0</v>
          </cell>
          <cell r="BF180">
            <v>0</v>
          </cell>
          <cell r="BG180">
            <v>18876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6660</v>
          </cell>
          <cell r="BN180">
            <v>0</v>
          </cell>
          <cell r="BO180">
            <v>1260.4000000000001</v>
          </cell>
          <cell r="BP180">
            <v>5364</v>
          </cell>
          <cell r="BQ180">
            <v>0</v>
          </cell>
          <cell r="BR180">
            <v>1364.39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4291.2</v>
          </cell>
          <cell r="CK180">
            <v>0</v>
          </cell>
          <cell r="CL180">
            <v>0</v>
          </cell>
        </row>
        <row r="181">
          <cell r="A181" t="str">
            <v>5101010109.104</v>
          </cell>
          <cell r="B181" t="str">
            <v>เงินตอบแทนพิเศษของลูกจ้างประจำผู้ได้รับค่าจ้างถึงขั้นสูงสุดของตำแหน่ง(สนับสนุน)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1282.8</v>
          </cell>
          <cell r="Q181">
            <v>3781.8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5241.6000000000004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12908.4</v>
          </cell>
          <cell r="AL181">
            <v>4291.2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2145.6</v>
          </cell>
          <cell r="AT181">
            <v>1680.8</v>
          </cell>
          <cell r="AU181">
            <v>0</v>
          </cell>
          <cell r="AV181">
            <v>0</v>
          </cell>
          <cell r="AW181">
            <v>715.2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25459.200000000001</v>
          </cell>
          <cell r="BD181">
            <v>1260.5999999999999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6906</v>
          </cell>
          <cell r="BN181">
            <v>0</v>
          </cell>
          <cell r="BO181">
            <v>420.2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2521.1999999999998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</row>
        <row r="182">
          <cell r="A182" t="str">
            <v>5101010113.101</v>
          </cell>
          <cell r="B182" t="str">
            <v>ค่าจ้างประจำ(บริการ)</v>
          </cell>
          <cell r="C182">
            <v>17144409.23</v>
          </cell>
          <cell r="D182">
            <v>1706850</v>
          </cell>
          <cell r="E182">
            <v>3609890.4</v>
          </cell>
          <cell r="F182">
            <v>2506575</v>
          </cell>
          <cell r="G182">
            <v>1077510</v>
          </cell>
          <cell r="H182">
            <v>2070600</v>
          </cell>
          <cell r="I182">
            <v>5078180</v>
          </cell>
          <cell r="J182">
            <v>3852540</v>
          </cell>
          <cell r="K182">
            <v>0</v>
          </cell>
          <cell r="L182">
            <v>1948790</v>
          </cell>
          <cell r="M182">
            <v>4627130</v>
          </cell>
          <cell r="N182">
            <v>0</v>
          </cell>
          <cell r="O182">
            <v>2831560</v>
          </cell>
          <cell r="P182">
            <v>899100</v>
          </cell>
          <cell r="Q182">
            <v>1323890</v>
          </cell>
          <cell r="R182">
            <v>1713790</v>
          </cell>
          <cell r="S182">
            <v>2232020</v>
          </cell>
          <cell r="T182">
            <v>1413360</v>
          </cell>
          <cell r="U182">
            <v>1052654</v>
          </cell>
          <cell r="V182">
            <v>1134060</v>
          </cell>
          <cell r="W182">
            <v>14795440</v>
          </cell>
          <cell r="X182">
            <v>974790</v>
          </cell>
          <cell r="Y182">
            <v>1825960</v>
          </cell>
          <cell r="Z182">
            <v>2906850</v>
          </cell>
          <cell r="AA182">
            <v>713040</v>
          </cell>
          <cell r="AB182">
            <v>1888800</v>
          </cell>
          <cell r="AC182">
            <v>2482511.61</v>
          </cell>
          <cell r="AD182">
            <v>5025010</v>
          </cell>
          <cell r="AE182">
            <v>2254721.6</v>
          </cell>
          <cell r="AF182">
            <v>2652180</v>
          </cell>
          <cell r="AG182">
            <v>2230440</v>
          </cell>
          <cell r="AH182">
            <v>1763580</v>
          </cell>
          <cell r="AI182">
            <v>752950</v>
          </cell>
          <cell r="AJ182">
            <v>0</v>
          </cell>
          <cell r="AK182">
            <v>17728710.969999999</v>
          </cell>
          <cell r="AL182">
            <v>1957780</v>
          </cell>
          <cell r="AM182">
            <v>1399570</v>
          </cell>
          <cell r="AN182">
            <v>4911720</v>
          </cell>
          <cell r="AO182">
            <v>1791560</v>
          </cell>
          <cell r="AP182">
            <v>2028930</v>
          </cell>
          <cell r="AQ182">
            <v>962200</v>
          </cell>
          <cell r="AR182">
            <v>3139090</v>
          </cell>
          <cell r="AS182">
            <v>1949340</v>
          </cell>
          <cell r="AT182">
            <v>755660</v>
          </cell>
          <cell r="AU182">
            <v>2151420</v>
          </cell>
          <cell r="AV182">
            <v>1617960</v>
          </cell>
          <cell r="AW182">
            <v>2270785.2000000002</v>
          </cell>
          <cell r="AX182">
            <v>3380050</v>
          </cell>
          <cell r="AY182">
            <v>1278500</v>
          </cell>
          <cell r="AZ182">
            <v>322840</v>
          </cell>
          <cell r="BA182">
            <v>3193891.2</v>
          </cell>
          <cell r="BB182">
            <v>0</v>
          </cell>
          <cell r="BC182">
            <v>1901460</v>
          </cell>
          <cell r="BD182">
            <v>1426160</v>
          </cell>
          <cell r="BE182">
            <v>2325960</v>
          </cell>
          <cell r="BF182">
            <v>1224140</v>
          </cell>
          <cell r="BG182">
            <v>4491180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2649630</v>
          </cell>
          <cell r="BM182">
            <v>1882491.2</v>
          </cell>
          <cell r="BN182">
            <v>1996790</v>
          </cell>
          <cell r="BO182">
            <v>2073138.8</v>
          </cell>
          <cell r="BP182">
            <v>948180</v>
          </cell>
          <cell r="BQ182">
            <v>0</v>
          </cell>
          <cell r="BR182">
            <v>27489436.539999999</v>
          </cell>
          <cell r="BS182">
            <v>852080</v>
          </cell>
          <cell r="BT182">
            <v>1093175</v>
          </cell>
          <cell r="BU182">
            <v>4912096.66</v>
          </cell>
          <cell r="BV182">
            <v>0</v>
          </cell>
          <cell r="BW182">
            <v>1142310</v>
          </cell>
          <cell r="BX182">
            <v>3024600</v>
          </cell>
          <cell r="BY182">
            <v>972060</v>
          </cell>
          <cell r="BZ182">
            <v>1113904.8</v>
          </cell>
          <cell r="CA182">
            <v>975660</v>
          </cell>
          <cell r="CB182">
            <v>1597620</v>
          </cell>
          <cell r="CC182">
            <v>2800850</v>
          </cell>
          <cell r="CD182">
            <v>2301590</v>
          </cell>
          <cell r="CE182">
            <v>1923240</v>
          </cell>
          <cell r="CF182">
            <v>1621260</v>
          </cell>
          <cell r="CG182">
            <v>831510</v>
          </cell>
          <cell r="CH182">
            <v>497100</v>
          </cell>
          <cell r="CI182">
            <v>203520</v>
          </cell>
          <cell r="CJ182">
            <v>3442320</v>
          </cell>
          <cell r="CK182">
            <v>0</v>
          </cell>
          <cell r="CL182">
            <v>0</v>
          </cell>
        </row>
        <row r="183">
          <cell r="A183" t="str">
            <v>5101010113.102</v>
          </cell>
          <cell r="B183" t="str">
            <v>ค่าจ้างประจำ(สนับสนุน)</v>
          </cell>
          <cell r="C183">
            <v>0</v>
          </cell>
          <cell r="D183">
            <v>330060</v>
          </cell>
          <cell r="E183">
            <v>312780</v>
          </cell>
          <cell r="F183">
            <v>1254952</v>
          </cell>
          <cell r="G183">
            <v>672510</v>
          </cell>
          <cell r="H183">
            <v>750500</v>
          </cell>
          <cell r="I183">
            <v>341000</v>
          </cell>
          <cell r="J183">
            <v>0</v>
          </cell>
          <cell r="K183">
            <v>3313140</v>
          </cell>
          <cell r="L183">
            <v>1190530</v>
          </cell>
          <cell r="M183">
            <v>584500</v>
          </cell>
          <cell r="N183">
            <v>0</v>
          </cell>
          <cell r="O183">
            <v>3193160</v>
          </cell>
          <cell r="P183">
            <v>1154040</v>
          </cell>
          <cell r="Q183">
            <v>797510</v>
          </cell>
          <cell r="R183">
            <v>1551417</v>
          </cell>
          <cell r="S183">
            <v>461190</v>
          </cell>
          <cell r="T183">
            <v>940120</v>
          </cell>
          <cell r="U183">
            <v>1656046.4</v>
          </cell>
          <cell r="V183">
            <v>526120</v>
          </cell>
          <cell r="W183">
            <v>8841560</v>
          </cell>
          <cell r="X183">
            <v>843210</v>
          </cell>
          <cell r="Y183">
            <v>1020960</v>
          </cell>
          <cell r="Z183">
            <v>548250</v>
          </cell>
          <cell r="AA183">
            <v>631680</v>
          </cell>
          <cell r="AB183">
            <v>1046340</v>
          </cell>
          <cell r="AC183">
            <v>0</v>
          </cell>
          <cell r="AD183">
            <v>935630</v>
          </cell>
          <cell r="AE183">
            <v>122160</v>
          </cell>
          <cell r="AF183">
            <v>0</v>
          </cell>
          <cell r="AG183">
            <v>0</v>
          </cell>
          <cell r="AH183">
            <v>0</v>
          </cell>
          <cell r="AI183">
            <v>1011240</v>
          </cell>
          <cell r="AJ183">
            <v>0</v>
          </cell>
          <cell r="AK183">
            <v>6672120</v>
          </cell>
          <cell r="AL183">
            <v>1001460</v>
          </cell>
          <cell r="AM183">
            <v>806543.2</v>
          </cell>
          <cell r="AN183">
            <v>768560</v>
          </cell>
          <cell r="AO183">
            <v>894640</v>
          </cell>
          <cell r="AP183">
            <v>934590</v>
          </cell>
          <cell r="AQ183">
            <v>719210</v>
          </cell>
          <cell r="AR183">
            <v>0</v>
          </cell>
          <cell r="AS183">
            <v>1015020</v>
          </cell>
          <cell r="AT183">
            <v>1478740</v>
          </cell>
          <cell r="AU183">
            <v>0</v>
          </cell>
          <cell r="AV183">
            <v>271260</v>
          </cell>
          <cell r="AW183">
            <v>465390</v>
          </cell>
          <cell r="AX183">
            <v>574940</v>
          </cell>
          <cell r="AY183">
            <v>1224460</v>
          </cell>
          <cell r="AZ183">
            <v>654370</v>
          </cell>
          <cell r="BA183">
            <v>1304220</v>
          </cell>
          <cell r="BB183">
            <v>0</v>
          </cell>
          <cell r="BC183">
            <v>18986198.059999999</v>
          </cell>
          <cell r="BD183">
            <v>1506760</v>
          </cell>
          <cell r="BE183">
            <v>280140</v>
          </cell>
          <cell r="BF183">
            <v>440525.2</v>
          </cell>
          <cell r="BG183">
            <v>1103100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4475500.96</v>
          </cell>
          <cell r="BM183">
            <v>1838408.8</v>
          </cell>
          <cell r="BN183">
            <v>729970</v>
          </cell>
          <cell r="BO183">
            <v>1579190</v>
          </cell>
          <cell r="BP183">
            <v>993180</v>
          </cell>
          <cell r="BQ183">
            <v>0</v>
          </cell>
          <cell r="BR183">
            <v>15336824</v>
          </cell>
          <cell r="BS183">
            <v>686306.45</v>
          </cell>
          <cell r="BT183">
            <v>1301720</v>
          </cell>
          <cell r="BU183">
            <v>1303507.74</v>
          </cell>
          <cell r="BV183">
            <v>0</v>
          </cell>
          <cell r="BW183">
            <v>792110</v>
          </cell>
          <cell r="BX183">
            <v>1556940</v>
          </cell>
          <cell r="BY183">
            <v>1065360</v>
          </cell>
          <cell r="BZ183">
            <v>519990</v>
          </cell>
          <cell r="CA183">
            <v>977580</v>
          </cell>
          <cell r="CB183">
            <v>462240</v>
          </cell>
          <cell r="CC183">
            <v>1104130</v>
          </cell>
          <cell r="CD183">
            <v>566120</v>
          </cell>
          <cell r="CE183">
            <v>2263670</v>
          </cell>
          <cell r="CF183">
            <v>546000</v>
          </cell>
          <cell r="CG183">
            <v>1502550</v>
          </cell>
          <cell r="CH183">
            <v>517740</v>
          </cell>
          <cell r="CI183">
            <v>0</v>
          </cell>
          <cell r="CJ183">
            <v>1863140</v>
          </cell>
          <cell r="CK183">
            <v>0</v>
          </cell>
          <cell r="CL183">
            <v>0</v>
          </cell>
        </row>
        <row r="184">
          <cell r="A184" t="str">
            <v>5101010113.103</v>
          </cell>
          <cell r="B184" t="str">
            <v>ค่าจ้างชั่วคราว(บริการ)</v>
          </cell>
          <cell r="C184">
            <v>70229803.989999995</v>
          </cell>
          <cell r="D184">
            <v>3133552</v>
          </cell>
          <cell r="E184">
            <v>1349320</v>
          </cell>
          <cell r="F184">
            <v>3166659</v>
          </cell>
          <cell r="G184">
            <v>3330860</v>
          </cell>
          <cell r="H184">
            <v>2966793.73</v>
          </cell>
          <cell r="I184">
            <v>4315774.45</v>
          </cell>
          <cell r="J184">
            <v>6956823.0599999996</v>
          </cell>
          <cell r="K184">
            <v>1618907</v>
          </cell>
          <cell r="L184">
            <v>4660095.3099999996</v>
          </cell>
          <cell r="M184">
            <v>10244448</v>
          </cell>
          <cell r="N184">
            <v>2835154.51</v>
          </cell>
          <cell r="O184">
            <v>1375617.66</v>
          </cell>
          <cell r="P184">
            <v>2972535</v>
          </cell>
          <cell r="Q184">
            <v>4585608.95</v>
          </cell>
          <cell r="R184">
            <v>4946212</v>
          </cell>
          <cell r="S184">
            <v>622859.42000000004</v>
          </cell>
          <cell r="T184">
            <v>4438662</v>
          </cell>
          <cell r="U184">
            <v>1834393</v>
          </cell>
          <cell r="V184">
            <v>739800</v>
          </cell>
          <cell r="W184">
            <v>27636748.690000001</v>
          </cell>
          <cell r="X184">
            <v>528243.34</v>
          </cell>
          <cell r="Y184">
            <v>3229932.54</v>
          </cell>
          <cell r="Z184">
            <v>390143.9</v>
          </cell>
          <cell r="AA184">
            <v>1007969.5</v>
          </cell>
          <cell r="AB184">
            <v>350963.9</v>
          </cell>
          <cell r="AC184">
            <v>3656560.1</v>
          </cell>
          <cell r="AD184">
            <v>3455773.5</v>
          </cell>
          <cell r="AE184">
            <v>2030577</v>
          </cell>
          <cell r="AF184">
            <v>1334847.67</v>
          </cell>
          <cell r="AG184">
            <v>878082</v>
          </cell>
          <cell r="AH184">
            <v>6433523</v>
          </cell>
          <cell r="AI184">
            <v>2349699</v>
          </cell>
          <cell r="AJ184">
            <v>796520.47</v>
          </cell>
          <cell r="AK184">
            <v>52464579.07</v>
          </cell>
          <cell r="AL184">
            <v>3285261.5</v>
          </cell>
          <cell r="AM184">
            <v>1615155.93</v>
          </cell>
          <cell r="AN184">
            <v>5237716.5</v>
          </cell>
          <cell r="AO184">
            <v>9984297.9600000009</v>
          </cell>
          <cell r="AP184">
            <v>4532997</v>
          </cell>
          <cell r="AQ184">
            <v>1566547.83</v>
          </cell>
          <cell r="AR184">
            <v>12168264</v>
          </cell>
          <cell r="AS184">
            <v>5142547</v>
          </cell>
          <cell r="AT184">
            <v>7172159.4299999997</v>
          </cell>
          <cell r="AU184">
            <v>6698490</v>
          </cell>
          <cell r="AV184">
            <v>4537280</v>
          </cell>
          <cell r="AW184">
            <v>1685368.31</v>
          </cell>
          <cell r="AX184">
            <v>6200255.79</v>
          </cell>
          <cell r="AY184">
            <v>3144602</v>
          </cell>
          <cell r="AZ184">
            <v>1983001</v>
          </cell>
          <cell r="BA184">
            <v>16872000.829999998</v>
          </cell>
          <cell r="BB184">
            <v>5071010.07</v>
          </cell>
          <cell r="BC184">
            <v>9053457.3300000001</v>
          </cell>
          <cell r="BD184">
            <v>1441702</v>
          </cell>
          <cell r="BE184">
            <v>413288</v>
          </cell>
          <cell r="BF184">
            <v>2446815</v>
          </cell>
          <cell r="BG184">
            <v>9667155</v>
          </cell>
          <cell r="BH184">
            <v>947697.06</v>
          </cell>
          <cell r="BI184">
            <v>1289560</v>
          </cell>
          <cell r="BJ184">
            <v>3960950.25</v>
          </cell>
          <cell r="BK184">
            <v>1300893.74</v>
          </cell>
          <cell r="BL184">
            <v>2992825</v>
          </cell>
          <cell r="BM184">
            <v>3935940.62</v>
          </cell>
          <cell r="BN184">
            <v>2050190.19</v>
          </cell>
          <cell r="BO184">
            <v>3571924.4</v>
          </cell>
          <cell r="BP184">
            <v>1266305</v>
          </cell>
          <cell r="BQ184">
            <v>4145178.74</v>
          </cell>
          <cell r="BR184">
            <v>27238819</v>
          </cell>
          <cell r="BS184">
            <v>2185137</v>
          </cell>
          <cell r="BT184">
            <v>2457272.94</v>
          </cell>
          <cell r="BU184">
            <v>11889248.310000001</v>
          </cell>
          <cell r="BV184">
            <v>898616</v>
          </cell>
          <cell r="BW184">
            <v>2101405</v>
          </cell>
          <cell r="BX184">
            <v>6701258.9900000002</v>
          </cell>
          <cell r="BY184">
            <v>832936</v>
          </cell>
          <cell r="BZ184">
            <v>1553946.65</v>
          </cell>
          <cell r="CA184">
            <v>686200</v>
          </cell>
          <cell r="CB184">
            <v>4502625.5</v>
          </cell>
          <cell r="CC184">
            <v>3286181.98</v>
          </cell>
          <cell r="CD184">
            <v>3068099.42</v>
          </cell>
          <cell r="CE184">
            <v>7220989.5599999996</v>
          </cell>
          <cell r="CF184">
            <v>1777269</v>
          </cell>
          <cell r="CG184">
            <v>822797</v>
          </cell>
          <cell r="CH184">
            <v>2012578.72</v>
          </cell>
          <cell r="CI184">
            <v>699276</v>
          </cell>
          <cell r="CJ184">
            <v>4038667.42</v>
          </cell>
          <cell r="CK184">
            <v>1504478.42</v>
          </cell>
          <cell r="CL184">
            <v>553772.12</v>
          </cell>
        </row>
        <row r="185">
          <cell r="A185" t="str">
            <v>5101010113.104</v>
          </cell>
          <cell r="B185" t="str">
            <v>ค่าจ้างชั่วคราว(สนับสนุน)</v>
          </cell>
          <cell r="C185">
            <v>0</v>
          </cell>
          <cell r="D185">
            <v>1496680</v>
          </cell>
          <cell r="E185">
            <v>1014520</v>
          </cell>
          <cell r="F185">
            <v>0</v>
          </cell>
          <cell r="G185">
            <v>193680</v>
          </cell>
          <cell r="H185">
            <v>2427725</v>
          </cell>
          <cell r="I185">
            <v>292085.45</v>
          </cell>
          <cell r="J185">
            <v>729995.42</v>
          </cell>
          <cell r="K185">
            <v>1952123</v>
          </cell>
          <cell r="L185">
            <v>443230</v>
          </cell>
          <cell r="M185">
            <v>161020</v>
          </cell>
          <cell r="N185">
            <v>454200</v>
          </cell>
          <cell r="O185">
            <v>332246.93</v>
          </cell>
          <cell r="P185">
            <v>1710342</v>
          </cell>
          <cell r="Q185">
            <v>1240651.47</v>
          </cell>
          <cell r="R185">
            <v>716029</v>
          </cell>
          <cell r="S185">
            <v>1290752.8999999999</v>
          </cell>
          <cell r="T185">
            <v>850692</v>
          </cell>
          <cell r="U185">
            <v>616477</v>
          </cell>
          <cell r="V185">
            <v>0</v>
          </cell>
          <cell r="W185">
            <v>5837274.7599999998</v>
          </cell>
          <cell r="X185">
            <v>700293</v>
          </cell>
          <cell r="Y185">
            <v>353200</v>
          </cell>
          <cell r="Z185">
            <v>790540</v>
          </cell>
          <cell r="AA185">
            <v>379042.5</v>
          </cell>
          <cell r="AB185">
            <v>458752.95</v>
          </cell>
          <cell r="AC185">
            <v>0</v>
          </cell>
          <cell r="AD185">
            <v>972009.05</v>
          </cell>
          <cell r="AE185">
            <v>0</v>
          </cell>
          <cell r="AF185">
            <v>641400</v>
          </cell>
          <cell r="AG185">
            <v>654232</v>
          </cell>
          <cell r="AH185">
            <v>393295</v>
          </cell>
          <cell r="AI185">
            <v>427310</v>
          </cell>
          <cell r="AJ185">
            <v>654446.06999999995</v>
          </cell>
          <cell r="AK185">
            <v>9207000</v>
          </cell>
          <cell r="AL185">
            <v>836660.5</v>
          </cell>
          <cell r="AM185">
            <v>0</v>
          </cell>
          <cell r="AN185">
            <v>4856311</v>
          </cell>
          <cell r="AO185">
            <v>336610</v>
          </cell>
          <cell r="AP185">
            <v>1153782</v>
          </cell>
          <cell r="AQ185">
            <v>0</v>
          </cell>
          <cell r="AR185">
            <v>9053360.4000000004</v>
          </cell>
          <cell r="AS185">
            <v>1740045</v>
          </cell>
          <cell r="AT185">
            <v>4382793.0599999996</v>
          </cell>
          <cell r="AU185">
            <v>749540</v>
          </cell>
          <cell r="AV185">
            <v>436110</v>
          </cell>
          <cell r="AW185">
            <v>506685</v>
          </cell>
          <cell r="AX185">
            <v>1009168</v>
          </cell>
          <cell r="AY185">
            <v>972933</v>
          </cell>
          <cell r="AZ185">
            <v>299090</v>
          </cell>
          <cell r="BA185">
            <v>16897033.370000001</v>
          </cell>
          <cell r="BB185">
            <v>559270.40000000002</v>
          </cell>
          <cell r="BC185">
            <v>3398142</v>
          </cell>
          <cell r="BD185">
            <v>489118</v>
          </cell>
          <cell r="BE185">
            <v>0</v>
          </cell>
          <cell r="BF185">
            <v>1755610</v>
          </cell>
          <cell r="BG185">
            <v>0</v>
          </cell>
          <cell r="BH185">
            <v>0</v>
          </cell>
          <cell r="BI185">
            <v>465895</v>
          </cell>
          <cell r="BJ185">
            <v>1535125.24</v>
          </cell>
          <cell r="BK185">
            <v>327710</v>
          </cell>
          <cell r="BL185">
            <v>6022735</v>
          </cell>
          <cell r="BM185">
            <v>2413401.2000000002</v>
          </cell>
          <cell r="BN185">
            <v>1292400</v>
          </cell>
          <cell r="BO185">
            <v>1193368.6000000001</v>
          </cell>
          <cell r="BP185">
            <v>776920</v>
          </cell>
          <cell r="BQ185">
            <v>56345</v>
          </cell>
          <cell r="BR185">
            <v>9330970</v>
          </cell>
          <cell r="BS185">
            <v>1279520</v>
          </cell>
          <cell r="BT185">
            <v>327204.59999999998</v>
          </cell>
          <cell r="BU185">
            <v>1953137.44</v>
          </cell>
          <cell r="BV185">
            <v>261366</v>
          </cell>
          <cell r="BW185">
            <v>1040757</v>
          </cell>
          <cell r="BX185">
            <v>2108412.13</v>
          </cell>
          <cell r="BY185">
            <v>693665</v>
          </cell>
          <cell r="BZ185">
            <v>970702.52</v>
          </cell>
          <cell r="CA185">
            <v>515892</v>
          </cell>
          <cell r="CB185">
            <v>1259661.5</v>
          </cell>
          <cell r="CC185">
            <v>64952</v>
          </cell>
          <cell r="CD185">
            <v>577577.87</v>
          </cell>
          <cell r="CE185">
            <v>1288333.93</v>
          </cell>
          <cell r="CF185">
            <v>92510.77</v>
          </cell>
          <cell r="CG185">
            <v>333818</v>
          </cell>
          <cell r="CH185">
            <v>588186</v>
          </cell>
          <cell r="CI185">
            <v>339779</v>
          </cell>
          <cell r="CJ185">
            <v>4367100.17</v>
          </cell>
          <cell r="CK185">
            <v>568201.56999999995</v>
          </cell>
          <cell r="CL185">
            <v>1535112.41</v>
          </cell>
        </row>
        <row r="186">
          <cell r="A186" t="str">
            <v>5101010113.105</v>
          </cell>
          <cell r="B186" t="str">
            <v>ค่าจ้างพนักงานกระทรวงสาธารณสุข (บริการ)</v>
          </cell>
          <cell r="C186">
            <v>0</v>
          </cell>
          <cell r="D186">
            <v>4425610</v>
          </cell>
          <cell r="E186">
            <v>860812</v>
          </cell>
          <cell r="F186">
            <v>1152492</v>
          </cell>
          <cell r="G186">
            <v>1063485</v>
          </cell>
          <cell r="H186">
            <v>3998089.5</v>
          </cell>
          <cell r="I186">
            <v>2604187.7999999998</v>
          </cell>
          <cell r="J186">
            <v>6827621.8799999999</v>
          </cell>
          <cell r="K186">
            <v>148440</v>
          </cell>
          <cell r="L186">
            <v>2602025.42</v>
          </cell>
          <cell r="M186">
            <v>6707610</v>
          </cell>
          <cell r="N186">
            <v>1007523</v>
          </cell>
          <cell r="O186">
            <v>31173353.199999999</v>
          </cell>
          <cell r="P186">
            <v>3744894</v>
          </cell>
          <cell r="Q186">
            <v>4028676</v>
          </cell>
          <cell r="R186">
            <v>7363094</v>
          </cell>
          <cell r="S186">
            <v>5255682.9800000004</v>
          </cell>
          <cell r="T186">
            <v>3099000</v>
          </cell>
          <cell r="U186">
            <v>3975165</v>
          </cell>
          <cell r="V186">
            <v>4329012</v>
          </cell>
          <cell r="W186">
            <v>23990090.109999999</v>
          </cell>
          <cell r="X186">
            <v>1935400</v>
          </cell>
          <cell r="Y186">
            <v>4896816</v>
          </cell>
          <cell r="Z186">
            <v>5225799.76</v>
          </cell>
          <cell r="AA186">
            <v>2507422</v>
          </cell>
          <cell r="AB186">
            <v>804160.5</v>
          </cell>
          <cell r="AC186">
            <v>1694731</v>
          </cell>
          <cell r="AD186">
            <v>10158215.550000001</v>
          </cell>
          <cell r="AE186">
            <v>2251367.7200000002</v>
          </cell>
          <cell r="AF186">
            <v>3323369.68</v>
          </cell>
          <cell r="AG186">
            <v>2100250</v>
          </cell>
          <cell r="AH186">
            <v>7740568</v>
          </cell>
          <cell r="AI186">
            <v>3231551</v>
          </cell>
          <cell r="AJ186">
            <v>1030312</v>
          </cell>
          <cell r="AK186">
            <v>61498453.799999997</v>
          </cell>
          <cell r="AL186">
            <v>4396490</v>
          </cell>
          <cell r="AM186">
            <v>5203709.74</v>
          </cell>
          <cell r="AN186">
            <v>6226758</v>
          </cell>
          <cell r="AO186">
            <v>7243490</v>
          </cell>
          <cell r="AP186">
            <v>8384937</v>
          </cell>
          <cell r="AQ186">
            <v>3963122.8</v>
          </cell>
          <cell r="AR186">
            <v>10729799</v>
          </cell>
          <cell r="AS186">
            <v>2940084</v>
          </cell>
          <cell r="AT186">
            <v>6795171.7300000004</v>
          </cell>
          <cell r="AU186">
            <v>8276294</v>
          </cell>
          <cell r="AV186">
            <v>6351510</v>
          </cell>
          <cell r="AW186">
            <v>2807821.58</v>
          </cell>
          <cell r="AX186">
            <v>4634939.46</v>
          </cell>
          <cell r="AY186">
            <v>4157440.4</v>
          </cell>
          <cell r="AZ186">
            <v>4741027</v>
          </cell>
          <cell r="BA186">
            <v>5995882.9199999999</v>
          </cell>
          <cell r="BB186">
            <v>4348670</v>
          </cell>
          <cell r="BC186">
            <v>25141659.960000001</v>
          </cell>
          <cell r="BD186">
            <v>7433308</v>
          </cell>
          <cell r="BE186">
            <v>3354720</v>
          </cell>
          <cell r="BF186">
            <v>4001319.68</v>
          </cell>
          <cell r="BG186">
            <v>26959316.280000001</v>
          </cell>
          <cell r="BH186">
            <v>3003754</v>
          </cell>
          <cell r="BI186">
            <v>2239632</v>
          </cell>
          <cell r="BJ186">
            <v>884119</v>
          </cell>
          <cell r="BK186">
            <v>1255054.81</v>
          </cell>
          <cell r="BL186">
            <v>29252127.34</v>
          </cell>
          <cell r="BM186">
            <v>4206075.08</v>
          </cell>
          <cell r="BN186">
            <v>3836190.32</v>
          </cell>
          <cell r="BO186">
            <v>10560085.6</v>
          </cell>
          <cell r="BP186">
            <v>1066147.74</v>
          </cell>
          <cell r="BQ186">
            <v>5083495.5599999996</v>
          </cell>
          <cell r="BR186">
            <v>116973333</v>
          </cell>
          <cell r="BS186">
            <v>4123981</v>
          </cell>
          <cell r="BT186">
            <v>2142800</v>
          </cell>
          <cell r="BU186">
            <v>13601284.960000001</v>
          </cell>
          <cell r="BV186">
            <v>2084305</v>
          </cell>
          <cell r="BW186">
            <v>4153172</v>
          </cell>
          <cell r="BX186">
            <v>9825727.9399999995</v>
          </cell>
          <cell r="BY186">
            <v>2187850</v>
          </cell>
          <cell r="BZ186">
            <v>3659756</v>
          </cell>
          <cell r="CA186">
            <v>6403358</v>
          </cell>
          <cell r="CB186">
            <v>3945890</v>
          </cell>
          <cell r="CC186">
            <v>15439883.57</v>
          </cell>
          <cell r="CD186">
            <v>6389976.4100000001</v>
          </cell>
          <cell r="CE186">
            <v>6900126.6200000001</v>
          </cell>
          <cell r="CF186">
            <v>2888371.06</v>
          </cell>
          <cell r="CG186">
            <v>2569550</v>
          </cell>
          <cell r="CH186">
            <v>2561863</v>
          </cell>
          <cell r="CI186">
            <v>3908205</v>
          </cell>
          <cell r="CJ186">
            <v>9118798.1799999997</v>
          </cell>
          <cell r="CK186">
            <v>1821767.35</v>
          </cell>
          <cell r="CL186">
            <v>1316569.33</v>
          </cell>
        </row>
        <row r="187">
          <cell r="A187" t="str">
            <v>5101010113.106</v>
          </cell>
          <cell r="B187" t="str">
            <v>ค่าจ้างพนักงานกระทรวงสาธารณสุข (สนับสนุน)</v>
          </cell>
          <cell r="C187">
            <v>0</v>
          </cell>
          <cell r="D187">
            <v>1558810</v>
          </cell>
          <cell r="E187">
            <v>3345080</v>
          </cell>
          <cell r="F187">
            <v>2653976.3199999998</v>
          </cell>
          <cell r="G187">
            <v>1883980</v>
          </cell>
          <cell r="H187">
            <v>1233820</v>
          </cell>
          <cell r="I187">
            <v>129730</v>
          </cell>
          <cell r="J187">
            <v>201470</v>
          </cell>
          <cell r="K187">
            <v>3809640</v>
          </cell>
          <cell r="L187">
            <v>1601510</v>
          </cell>
          <cell r="M187">
            <v>1610560</v>
          </cell>
          <cell r="N187">
            <v>0</v>
          </cell>
          <cell r="O187">
            <v>10712553.869999999</v>
          </cell>
          <cell r="P187">
            <v>2441825</v>
          </cell>
          <cell r="Q187">
            <v>1570385.83</v>
          </cell>
          <cell r="R187">
            <v>3759000</v>
          </cell>
          <cell r="S187">
            <v>2312989.77</v>
          </cell>
          <cell r="T187">
            <v>2200173</v>
          </cell>
          <cell r="U187">
            <v>1874841</v>
          </cell>
          <cell r="V187">
            <v>1536990</v>
          </cell>
          <cell r="W187">
            <v>4901613.08</v>
          </cell>
          <cell r="X187">
            <v>2013276</v>
          </cell>
          <cell r="Y187">
            <v>1936374</v>
          </cell>
          <cell r="Z187">
            <v>1407160</v>
          </cell>
          <cell r="AA187">
            <v>905160</v>
          </cell>
          <cell r="AB187">
            <v>2920560</v>
          </cell>
          <cell r="AC187">
            <v>0</v>
          </cell>
          <cell r="AD187">
            <v>1711882.55</v>
          </cell>
          <cell r="AE187">
            <v>364896.16</v>
          </cell>
          <cell r="AF187">
            <v>961661.2</v>
          </cell>
          <cell r="AG187">
            <v>2750320</v>
          </cell>
          <cell r="AH187">
            <v>1072750</v>
          </cell>
          <cell r="AI187">
            <v>1357540</v>
          </cell>
          <cell r="AJ187">
            <v>2790426.06</v>
          </cell>
          <cell r="AK187">
            <v>14940084</v>
          </cell>
          <cell r="AL187">
            <v>991700</v>
          </cell>
          <cell r="AM187">
            <v>667300</v>
          </cell>
          <cell r="AN187">
            <v>2776714</v>
          </cell>
          <cell r="AO187">
            <v>734140</v>
          </cell>
          <cell r="AP187">
            <v>0</v>
          </cell>
          <cell r="AQ187">
            <v>23170</v>
          </cell>
          <cell r="AR187">
            <v>7344649</v>
          </cell>
          <cell r="AS187">
            <v>934260</v>
          </cell>
          <cell r="AT187">
            <v>3567256.76</v>
          </cell>
          <cell r="AU187">
            <v>931485</v>
          </cell>
          <cell r="AV187">
            <v>1260067</v>
          </cell>
          <cell r="AW187">
            <v>1197810</v>
          </cell>
          <cell r="AX187">
            <v>2323089.25</v>
          </cell>
          <cell r="AY187">
            <v>1660049.6</v>
          </cell>
          <cell r="AZ187">
            <v>2179130</v>
          </cell>
          <cell r="BA187">
            <v>11601784.359999999</v>
          </cell>
          <cell r="BB187">
            <v>851850</v>
          </cell>
          <cell r="BC187">
            <v>9593149.5600000005</v>
          </cell>
          <cell r="BD187">
            <v>4604428</v>
          </cell>
          <cell r="BE187">
            <v>1206567</v>
          </cell>
          <cell r="BF187">
            <v>1639257.39</v>
          </cell>
          <cell r="BG187">
            <v>5828536</v>
          </cell>
          <cell r="BH187">
            <v>1333702</v>
          </cell>
          <cell r="BI187">
            <v>1207279</v>
          </cell>
          <cell r="BJ187">
            <v>1311538.2</v>
          </cell>
          <cell r="BK187">
            <v>1339641.95</v>
          </cell>
          <cell r="BL187">
            <v>10691286</v>
          </cell>
          <cell r="BM187">
            <v>2551628.23</v>
          </cell>
          <cell r="BN187">
            <v>2523517</v>
          </cell>
          <cell r="BO187">
            <v>2902034.4</v>
          </cell>
          <cell r="BP187">
            <v>5103580</v>
          </cell>
          <cell r="BQ187">
            <v>345442.6</v>
          </cell>
          <cell r="BR187">
            <v>30120269</v>
          </cell>
          <cell r="BS187">
            <v>1991980</v>
          </cell>
          <cell r="BT187">
            <v>3324708</v>
          </cell>
          <cell r="BU187">
            <v>6201290.0099999998</v>
          </cell>
          <cell r="BV187">
            <v>1534200</v>
          </cell>
          <cell r="BW187">
            <v>1065300</v>
          </cell>
          <cell r="BX187">
            <v>3470750</v>
          </cell>
          <cell r="BY187">
            <v>2141160</v>
          </cell>
          <cell r="BZ187">
            <v>1709940</v>
          </cell>
          <cell r="CA187">
            <v>895910</v>
          </cell>
          <cell r="CB187">
            <v>879170</v>
          </cell>
          <cell r="CC187">
            <v>1271300</v>
          </cell>
          <cell r="CD187">
            <v>2300406</v>
          </cell>
          <cell r="CE187">
            <v>5931050.3899999997</v>
          </cell>
          <cell r="CF187">
            <v>672198.67</v>
          </cell>
          <cell r="CG187">
            <v>1440590</v>
          </cell>
          <cell r="CH187">
            <v>1742988</v>
          </cell>
          <cell r="CI187">
            <v>916602</v>
          </cell>
          <cell r="CJ187">
            <v>6689796.6500000004</v>
          </cell>
          <cell r="CK187">
            <v>590183.25</v>
          </cell>
          <cell r="CL187">
            <v>499303.55</v>
          </cell>
        </row>
        <row r="188">
          <cell r="A188" t="str">
            <v>5101010113.107</v>
          </cell>
          <cell r="B188" t="str">
            <v>ค่าจ้างเหมาบุคลากร (บริการ)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403500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69720</v>
          </cell>
          <cell r="M188">
            <v>4373595</v>
          </cell>
          <cell r="N188">
            <v>0</v>
          </cell>
          <cell r="O188">
            <v>251501.87</v>
          </cell>
          <cell r="P188">
            <v>6973</v>
          </cell>
          <cell r="Q188">
            <v>1028350.66</v>
          </cell>
          <cell r="R188">
            <v>81480</v>
          </cell>
          <cell r="S188">
            <v>0</v>
          </cell>
          <cell r="T188">
            <v>0</v>
          </cell>
          <cell r="U188">
            <v>343200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2498370</v>
          </cell>
          <cell r="AE188">
            <v>338640</v>
          </cell>
          <cell r="AF188">
            <v>0</v>
          </cell>
          <cell r="AG188">
            <v>0</v>
          </cell>
          <cell r="AH188">
            <v>0</v>
          </cell>
          <cell r="AI188">
            <v>181400</v>
          </cell>
          <cell r="AJ188">
            <v>0</v>
          </cell>
          <cell r="AK188">
            <v>0</v>
          </cell>
          <cell r="AL188">
            <v>489495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115180</v>
          </cell>
          <cell r="BA188">
            <v>0</v>
          </cell>
          <cell r="BB188">
            <v>0</v>
          </cell>
          <cell r="BC188">
            <v>0</v>
          </cell>
          <cell r="BD188">
            <v>1201563.3799999999</v>
          </cell>
          <cell r="BE188">
            <v>27300</v>
          </cell>
          <cell r="BF188">
            <v>320530</v>
          </cell>
          <cell r="BG188">
            <v>13496084</v>
          </cell>
          <cell r="BH188">
            <v>0</v>
          </cell>
          <cell r="BI188">
            <v>0</v>
          </cell>
          <cell r="BJ188">
            <v>25500</v>
          </cell>
          <cell r="BK188">
            <v>109500</v>
          </cell>
          <cell r="BL188">
            <v>0</v>
          </cell>
          <cell r="BM188">
            <v>0</v>
          </cell>
          <cell r="BN188">
            <v>0</v>
          </cell>
          <cell r="BO188">
            <v>32100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138090</v>
          </cell>
          <cell r="BZ188">
            <v>0</v>
          </cell>
          <cell r="CA188">
            <v>0</v>
          </cell>
          <cell r="CB188">
            <v>0</v>
          </cell>
          <cell r="CC188">
            <v>92360</v>
          </cell>
          <cell r="CD188">
            <v>0</v>
          </cell>
          <cell r="CE188">
            <v>420000</v>
          </cell>
          <cell r="CF188">
            <v>0</v>
          </cell>
          <cell r="CG188">
            <v>0</v>
          </cell>
          <cell r="CH188">
            <v>1050</v>
          </cell>
          <cell r="CI188">
            <v>255226</v>
          </cell>
          <cell r="CJ188">
            <v>0</v>
          </cell>
          <cell r="CK188">
            <v>0</v>
          </cell>
          <cell r="CL188">
            <v>85800</v>
          </cell>
        </row>
        <row r="189">
          <cell r="A189" t="str">
            <v>5101010113.108</v>
          </cell>
          <cell r="B189" t="str">
            <v>ค่าจ้างเหมาบุคลากร (สนับสนุน)</v>
          </cell>
          <cell r="C189">
            <v>0</v>
          </cell>
          <cell r="D189">
            <v>0</v>
          </cell>
          <cell r="E189">
            <v>145800</v>
          </cell>
          <cell r="F189">
            <v>0</v>
          </cell>
          <cell r="G189">
            <v>184200</v>
          </cell>
          <cell r="H189">
            <v>650</v>
          </cell>
          <cell r="I189">
            <v>0</v>
          </cell>
          <cell r="J189">
            <v>0</v>
          </cell>
          <cell r="K189">
            <v>14550</v>
          </cell>
          <cell r="L189">
            <v>48000</v>
          </cell>
          <cell r="M189">
            <v>38800</v>
          </cell>
          <cell r="N189">
            <v>0</v>
          </cell>
          <cell r="O189">
            <v>1291757.52</v>
          </cell>
          <cell r="P189">
            <v>0</v>
          </cell>
          <cell r="Q189">
            <v>1331463.77</v>
          </cell>
          <cell r="R189">
            <v>665500</v>
          </cell>
          <cell r="S189">
            <v>0</v>
          </cell>
          <cell r="T189">
            <v>1057395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494510</v>
          </cell>
          <cell r="AF189">
            <v>0</v>
          </cell>
          <cell r="AG189">
            <v>322800</v>
          </cell>
          <cell r="AH189">
            <v>0</v>
          </cell>
          <cell r="AI189">
            <v>109500</v>
          </cell>
          <cell r="AJ189">
            <v>6500</v>
          </cell>
          <cell r="AK189">
            <v>0</v>
          </cell>
          <cell r="AL189">
            <v>0</v>
          </cell>
          <cell r="AM189">
            <v>0</v>
          </cell>
          <cell r="AN189">
            <v>170219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53360</v>
          </cell>
          <cell r="BD189">
            <v>2269883</v>
          </cell>
          <cell r="BE189">
            <v>0</v>
          </cell>
          <cell r="BF189">
            <v>1500</v>
          </cell>
          <cell r="BG189">
            <v>1160143</v>
          </cell>
          <cell r="BH189">
            <v>0</v>
          </cell>
          <cell r="BI189">
            <v>0</v>
          </cell>
          <cell r="BJ189">
            <v>0</v>
          </cell>
          <cell r="BK189">
            <v>335550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246600</v>
          </cell>
          <cell r="BQ189">
            <v>0</v>
          </cell>
          <cell r="BR189">
            <v>0</v>
          </cell>
          <cell r="BS189">
            <v>0</v>
          </cell>
          <cell r="BT189">
            <v>264300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57160</v>
          </cell>
          <cell r="CD189">
            <v>0</v>
          </cell>
          <cell r="CE189">
            <v>10320</v>
          </cell>
          <cell r="CF189">
            <v>0</v>
          </cell>
          <cell r="CG189">
            <v>84785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</row>
        <row r="190">
          <cell r="A190" t="str">
            <v>5101010115.101</v>
          </cell>
          <cell r="B190" t="str">
            <v>เงินค่าตอบแทนพนักงานราชการ (บริการ)</v>
          </cell>
          <cell r="C190">
            <v>8491950</v>
          </cell>
          <cell r="D190">
            <v>72000</v>
          </cell>
          <cell r="E190">
            <v>255960</v>
          </cell>
          <cell r="F190">
            <v>268960</v>
          </cell>
          <cell r="G190">
            <v>0</v>
          </cell>
          <cell r="H190">
            <v>42640</v>
          </cell>
          <cell r="I190">
            <v>0</v>
          </cell>
          <cell r="J190">
            <v>315960</v>
          </cell>
          <cell r="K190">
            <v>0</v>
          </cell>
          <cell r="L190">
            <v>244390</v>
          </cell>
          <cell r="M190">
            <v>358540</v>
          </cell>
          <cell r="N190">
            <v>182370</v>
          </cell>
          <cell r="O190">
            <v>533219.6</v>
          </cell>
          <cell r="P190">
            <v>18000</v>
          </cell>
          <cell r="Q190">
            <v>0</v>
          </cell>
          <cell r="R190">
            <v>72000</v>
          </cell>
          <cell r="S190">
            <v>444600</v>
          </cell>
          <cell r="T190">
            <v>280080</v>
          </cell>
          <cell r="U190">
            <v>83400</v>
          </cell>
          <cell r="V190">
            <v>0</v>
          </cell>
          <cell r="W190">
            <v>2886036.45</v>
          </cell>
          <cell r="X190">
            <v>0</v>
          </cell>
          <cell r="Y190">
            <v>0</v>
          </cell>
          <cell r="Z190">
            <v>277260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2733839.33</v>
          </cell>
          <cell r="AL190">
            <v>275280</v>
          </cell>
          <cell r="AM190">
            <v>0</v>
          </cell>
          <cell r="AN190">
            <v>86307.86</v>
          </cell>
          <cell r="AO190">
            <v>291360</v>
          </cell>
          <cell r="AP190">
            <v>0</v>
          </cell>
          <cell r="AQ190">
            <v>0</v>
          </cell>
          <cell r="AR190">
            <v>316480</v>
          </cell>
          <cell r="AS190">
            <v>0</v>
          </cell>
          <cell r="AT190">
            <v>72000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259440</v>
          </cell>
          <cell r="BC190">
            <v>4089975.53</v>
          </cell>
          <cell r="BD190">
            <v>0</v>
          </cell>
          <cell r="BE190">
            <v>285240</v>
          </cell>
          <cell r="BF190">
            <v>0</v>
          </cell>
          <cell r="BG190">
            <v>39180</v>
          </cell>
          <cell r="BH190">
            <v>422170</v>
          </cell>
          <cell r="BI190">
            <v>0</v>
          </cell>
          <cell r="BJ190">
            <v>0</v>
          </cell>
          <cell r="BK190">
            <v>90000</v>
          </cell>
          <cell r="BL190">
            <v>1228266</v>
          </cell>
          <cell r="BM190">
            <v>0</v>
          </cell>
          <cell r="BN190">
            <v>0</v>
          </cell>
          <cell r="BO190">
            <v>268160</v>
          </cell>
          <cell r="BP190">
            <v>0</v>
          </cell>
          <cell r="BQ190">
            <v>104550</v>
          </cell>
          <cell r="BR190">
            <v>2106508.21</v>
          </cell>
          <cell r="BS190">
            <v>0</v>
          </cell>
          <cell r="BT190">
            <v>36000</v>
          </cell>
          <cell r="BU190">
            <v>1060560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405640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268680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</row>
        <row r="191">
          <cell r="A191" t="str">
            <v>5101010115.102</v>
          </cell>
          <cell r="B191" t="str">
            <v>ค่าตอบแทนพนักงานราชการ (สนับสนุน)</v>
          </cell>
          <cell r="C191">
            <v>0</v>
          </cell>
          <cell r="D191">
            <v>222930</v>
          </cell>
          <cell r="E191">
            <v>404160</v>
          </cell>
          <cell r="F191">
            <v>222930</v>
          </cell>
          <cell r="G191">
            <v>730560</v>
          </cell>
          <cell r="H191">
            <v>425010.47</v>
          </cell>
          <cell r="I191">
            <v>415800</v>
          </cell>
          <cell r="J191">
            <v>372669.68</v>
          </cell>
          <cell r="K191">
            <v>681480</v>
          </cell>
          <cell r="L191">
            <v>560610</v>
          </cell>
          <cell r="M191">
            <v>881800</v>
          </cell>
          <cell r="N191">
            <v>114000</v>
          </cell>
          <cell r="O191">
            <v>3760714.96</v>
          </cell>
          <cell r="P191">
            <v>794820</v>
          </cell>
          <cell r="Q191">
            <v>779640</v>
          </cell>
          <cell r="R191">
            <v>688800</v>
          </cell>
          <cell r="S191">
            <v>277080</v>
          </cell>
          <cell r="T191">
            <v>441720</v>
          </cell>
          <cell r="U191">
            <v>516998.71</v>
          </cell>
          <cell r="V191">
            <v>573094.9</v>
          </cell>
          <cell r="W191">
            <v>4029878.71</v>
          </cell>
          <cell r="X191">
            <v>523920</v>
          </cell>
          <cell r="Y191">
            <v>518640</v>
          </cell>
          <cell r="Z191">
            <v>281460</v>
          </cell>
          <cell r="AA191">
            <v>437760</v>
          </cell>
          <cell r="AB191">
            <v>546960</v>
          </cell>
          <cell r="AC191">
            <v>206400</v>
          </cell>
          <cell r="AD191">
            <v>461880</v>
          </cell>
          <cell r="AE191">
            <v>449951.61</v>
          </cell>
          <cell r="AF191">
            <v>728880</v>
          </cell>
          <cell r="AG191">
            <v>745880</v>
          </cell>
          <cell r="AH191">
            <v>767520</v>
          </cell>
          <cell r="AI191">
            <v>530000</v>
          </cell>
          <cell r="AJ191">
            <v>52838.71</v>
          </cell>
          <cell r="AK191">
            <v>3519230</v>
          </cell>
          <cell r="AL191">
            <v>431860</v>
          </cell>
          <cell r="AM191">
            <v>243400</v>
          </cell>
          <cell r="AN191">
            <v>722062</v>
          </cell>
          <cell r="AO191">
            <v>286560</v>
          </cell>
          <cell r="AP191">
            <v>1133400</v>
          </cell>
          <cell r="AQ191">
            <v>350570</v>
          </cell>
          <cell r="AR191">
            <v>387200</v>
          </cell>
          <cell r="AS191">
            <v>0</v>
          </cell>
          <cell r="AT191">
            <v>542140.65</v>
          </cell>
          <cell r="AU191">
            <v>370903.22</v>
          </cell>
          <cell r="AV191">
            <v>264240</v>
          </cell>
          <cell r="AW191">
            <v>687340.55</v>
          </cell>
          <cell r="AX191">
            <v>257640</v>
          </cell>
          <cell r="AY191">
            <v>201030</v>
          </cell>
          <cell r="AZ191">
            <v>172150</v>
          </cell>
          <cell r="BA191">
            <v>2264539.5499999998</v>
          </cell>
          <cell r="BB191">
            <v>467880</v>
          </cell>
          <cell r="BC191">
            <v>4305169.13</v>
          </cell>
          <cell r="BD191">
            <v>729840</v>
          </cell>
          <cell r="BE191">
            <v>399600</v>
          </cell>
          <cell r="BF191">
            <v>742530</v>
          </cell>
          <cell r="BG191">
            <v>466980</v>
          </cell>
          <cell r="BH191">
            <v>884270</v>
          </cell>
          <cell r="BI191">
            <v>0</v>
          </cell>
          <cell r="BJ191">
            <v>216000</v>
          </cell>
          <cell r="BK191">
            <v>126000</v>
          </cell>
          <cell r="BL191">
            <v>4905373</v>
          </cell>
          <cell r="BM191">
            <v>745080</v>
          </cell>
          <cell r="BN191">
            <v>1014960</v>
          </cell>
          <cell r="BO191">
            <v>388818.66</v>
          </cell>
          <cell r="BP191">
            <v>754960</v>
          </cell>
          <cell r="BQ191">
            <v>638640</v>
          </cell>
          <cell r="BR191">
            <v>9655141.2799999993</v>
          </cell>
          <cell r="BS191">
            <v>567240</v>
          </cell>
          <cell r="BT191">
            <v>590580</v>
          </cell>
          <cell r="BU191">
            <v>1386729.68</v>
          </cell>
          <cell r="BV191">
            <v>188040</v>
          </cell>
          <cell r="BW191">
            <v>495360</v>
          </cell>
          <cell r="BX191">
            <v>980520</v>
          </cell>
          <cell r="BY191">
            <v>507420</v>
          </cell>
          <cell r="BZ191">
            <v>472080</v>
          </cell>
          <cell r="CA191">
            <v>506880</v>
          </cell>
          <cell r="CB191">
            <v>83070</v>
          </cell>
          <cell r="CC191">
            <v>792000</v>
          </cell>
          <cell r="CD191">
            <v>822940</v>
          </cell>
          <cell r="CE191">
            <v>691020</v>
          </cell>
          <cell r="CF191">
            <v>723046.75</v>
          </cell>
          <cell r="CG191">
            <v>449660</v>
          </cell>
          <cell r="CH191">
            <v>523920</v>
          </cell>
          <cell r="CI191">
            <v>661920</v>
          </cell>
          <cell r="CJ191">
            <v>822142.68</v>
          </cell>
          <cell r="CK191">
            <v>399410.32</v>
          </cell>
          <cell r="CL191">
            <v>741240</v>
          </cell>
        </row>
        <row r="192">
          <cell r="A192" t="str">
            <v>5101010116.101</v>
          </cell>
          <cell r="B192" t="str">
            <v>เงินค่าครองชีพสำหรับข้าราชการ (บริการ)</v>
          </cell>
          <cell r="C192">
            <v>75804.47</v>
          </cell>
          <cell r="D192">
            <v>0</v>
          </cell>
          <cell r="E192">
            <v>86385</v>
          </cell>
          <cell r="F192">
            <v>42109.35</v>
          </cell>
          <cell r="G192">
            <v>16814.5</v>
          </cell>
          <cell r="H192">
            <v>163360</v>
          </cell>
          <cell r="I192">
            <v>34162.36</v>
          </cell>
          <cell r="J192">
            <v>8120</v>
          </cell>
          <cell r="K192">
            <v>4575</v>
          </cell>
          <cell r="L192">
            <v>0</v>
          </cell>
          <cell r="M192">
            <v>0</v>
          </cell>
          <cell r="N192">
            <v>0</v>
          </cell>
          <cell r="O192">
            <v>12195.22</v>
          </cell>
          <cell r="P192">
            <v>0</v>
          </cell>
          <cell r="Q192">
            <v>24045.16</v>
          </cell>
          <cell r="R192">
            <v>1890</v>
          </cell>
          <cell r="S192">
            <v>14475</v>
          </cell>
          <cell r="T192">
            <v>40291.5</v>
          </cell>
          <cell r="U192">
            <v>28000</v>
          </cell>
          <cell r="V192">
            <v>12700.65</v>
          </cell>
          <cell r="W192">
            <v>29792.27</v>
          </cell>
          <cell r="X192">
            <v>37167.42</v>
          </cell>
          <cell r="Y192">
            <v>16709.68</v>
          </cell>
          <cell r="Z192">
            <v>2010</v>
          </cell>
          <cell r="AA192">
            <v>0</v>
          </cell>
          <cell r="AB192">
            <v>0</v>
          </cell>
          <cell r="AC192">
            <v>9230</v>
          </cell>
          <cell r="AD192">
            <v>0</v>
          </cell>
          <cell r="AE192">
            <v>19094.169999999998</v>
          </cell>
          <cell r="AF192">
            <v>0</v>
          </cell>
          <cell r="AG192">
            <v>33684.33</v>
          </cell>
          <cell r="AH192">
            <v>135</v>
          </cell>
          <cell r="AI192">
            <v>63759.839999999997</v>
          </cell>
          <cell r="AJ192">
            <v>0</v>
          </cell>
          <cell r="AK192">
            <v>57711.16</v>
          </cell>
          <cell r="AL192">
            <v>10920</v>
          </cell>
          <cell r="AM192">
            <v>21407.58</v>
          </cell>
          <cell r="AN192">
            <v>2795</v>
          </cell>
          <cell r="AO192">
            <v>17940</v>
          </cell>
          <cell r="AP192">
            <v>5100</v>
          </cell>
          <cell r="AQ192">
            <v>0</v>
          </cell>
          <cell r="AR192">
            <v>56415</v>
          </cell>
          <cell r="AS192">
            <v>0</v>
          </cell>
          <cell r="AT192">
            <v>27645</v>
          </cell>
          <cell r="AU192">
            <v>19587.419999999998</v>
          </cell>
          <cell r="AV192">
            <v>6630</v>
          </cell>
          <cell r="AW192">
            <v>21757.42</v>
          </cell>
          <cell r="AX192">
            <v>0</v>
          </cell>
          <cell r="AY192">
            <v>3780</v>
          </cell>
          <cell r="AZ192">
            <v>4680</v>
          </cell>
          <cell r="BA192">
            <v>0</v>
          </cell>
          <cell r="BB192">
            <v>15300</v>
          </cell>
          <cell r="BC192">
            <v>544925.17000000004</v>
          </cell>
          <cell r="BD192">
            <v>9720</v>
          </cell>
          <cell r="BE192">
            <v>0</v>
          </cell>
          <cell r="BF192">
            <v>52064.35</v>
          </cell>
          <cell r="BG192">
            <v>26975.57</v>
          </cell>
          <cell r="BH192">
            <v>0</v>
          </cell>
          <cell r="BI192">
            <v>2015.32</v>
          </cell>
          <cell r="BJ192">
            <v>12553.06</v>
          </cell>
          <cell r="BK192">
            <v>0</v>
          </cell>
          <cell r="BL192">
            <v>501080</v>
          </cell>
          <cell r="BM192">
            <v>39099.21</v>
          </cell>
          <cell r="BN192">
            <v>2240</v>
          </cell>
          <cell r="BO192">
            <v>3925</v>
          </cell>
          <cell r="BP192">
            <v>90</v>
          </cell>
          <cell r="BQ192">
            <v>2115</v>
          </cell>
          <cell r="BR192">
            <v>27981.32</v>
          </cell>
          <cell r="BS192">
            <v>14727.42</v>
          </cell>
          <cell r="BT192">
            <v>0</v>
          </cell>
          <cell r="BU192">
            <v>50704.91</v>
          </cell>
          <cell r="BV192">
            <v>23820</v>
          </cell>
          <cell r="BW192">
            <v>8130</v>
          </cell>
          <cell r="BX192">
            <v>17370</v>
          </cell>
          <cell r="BY192">
            <v>2964.19</v>
          </cell>
          <cell r="BZ192">
            <v>12600</v>
          </cell>
          <cell r="CA192">
            <v>8850</v>
          </cell>
          <cell r="CB192">
            <v>0</v>
          </cell>
          <cell r="CC192">
            <v>46030.64</v>
          </cell>
          <cell r="CD192">
            <v>5695</v>
          </cell>
          <cell r="CE192">
            <v>49020</v>
          </cell>
          <cell r="CF192">
            <v>34873.54</v>
          </cell>
          <cell r="CG192">
            <v>39097.42</v>
          </cell>
          <cell r="CH192">
            <v>21246.33</v>
          </cell>
          <cell r="CI192">
            <v>8880</v>
          </cell>
          <cell r="CJ192">
            <v>70034.47</v>
          </cell>
          <cell r="CK192">
            <v>0</v>
          </cell>
          <cell r="CL192">
            <v>41058.629999999997</v>
          </cell>
        </row>
        <row r="193">
          <cell r="A193" t="str">
            <v>5101010116.102</v>
          </cell>
          <cell r="B193" t="str">
            <v>เงินค่าครองชีพสำหรับข้าราชการ(สนับสนุน)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1785</v>
          </cell>
          <cell r="L193">
            <v>0</v>
          </cell>
          <cell r="M193">
            <v>0</v>
          </cell>
          <cell r="N193">
            <v>0</v>
          </cell>
          <cell r="O193">
            <v>7680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9461.61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6400</v>
          </cell>
          <cell r="AD193">
            <v>0</v>
          </cell>
          <cell r="AE193">
            <v>665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14153.06</v>
          </cell>
          <cell r="AK193">
            <v>1785</v>
          </cell>
          <cell r="AL193">
            <v>15300</v>
          </cell>
          <cell r="AM193">
            <v>0</v>
          </cell>
          <cell r="AN193">
            <v>705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10045</v>
          </cell>
          <cell r="AU193">
            <v>0</v>
          </cell>
          <cell r="AV193">
            <v>0</v>
          </cell>
          <cell r="AW193">
            <v>6330</v>
          </cell>
          <cell r="AX193">
            <v>0</v>
          </cell>
          <cell r="AY193">
            <v>15420</v>
          </cell>
          <cell r="AZ193">
            <v>0</v>
          </cell>
          <cell r="BA193">
            <v>0</v>
          </cell>
          <cell r="BB193">
            <v>19080</v>
          </cell>
          <cell r="BC193">
            <v>18535</v>
          </cell>
          <cell r="BD193">
            <v>7665</v>
          </cell>
          <cell r="BE193">
            <v>10155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6247.5</v>
          </cell>
          <cell r="BL193">
            <v>0</v>
          </cell>
          <cell r="BM193">
            <v>0</v>
          </cell>
          <cell r="BN193">
            <v>0</v>
          </cell>
          <cell r="BO193">
            <v>3925</v>
          </cell>
          <cell r="BP193">
            <v>9134</v>
          </cell>
          <cell r="BQ193">
            <v>7650</v>
          </cell>
          <cell r="BR193">
            <v>30308.23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3587.5</v>
          </cell>
        </row>
        <row r="194">
          <cell r="A194" t="str">
            <v>5101010116.103</v>
          </cell>
          <cell r="B194" t="str">
            <v>เงินค่าครองชีพสำหรับลูกจ้างประจำ(บริการ)</v>
          </cell>
          <cell r="C194">
            <v>0</v>
          </cell>
          <cell r="D194">
            <v>0</v>
          </cell>
          <cell r="E194">
            <v>1430.4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2346.8000000000002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</row>
        <row r="195">
          <cell r="A195" t="str">
            <v>5101010116.104</v>
          </cell>
          <cell r="B195" t="str">
            <v>เงินค่าครองชีพสำหรับลูกจ้างประจำ(สนับสนุน)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3146.4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420.2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</row>
        <row r="196">
          <cell r="A196" t="str">
            <v>5101010116.105</v>
          </cell>
          <cell r="B196" t="str">
            <v>เงินค่าครองชีพสำหรับพนักงานราชการ(บริการ)</v>
          </cell>
          <cell r="C196">
            <v>159205</v>
          </cell>
          <cell r="D196">
            <v>0</v>
          </cell>
          <cell r="E196">
            <v>13000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4000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4860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2860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16000</v>
          </cell>
          <cell r="BI196">
            <v>0</v>
          </cell>
          <cell r="BJ196">
            <v>0</v>
          </cell>
          <cell r="BK196">
            <v>0</v>
          </cell>
          <cell r="BL196">
            <v>960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</row>
        <row r="197">
          <cell r="A197" t="str">
            <v>5101010116.106</v>
          </cell>
          <cell r="B197" t="str">
            <v>เงินค่าครองชีพสำหรับพนักงานราชการ(สนับสนุน)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</row>
        <row r="198">
          <cell r="A198" t="str">
            <v>5101010199.101</v>
          </cell>
          <cell r="B198" t="str">
            <v>เงินตอบแทนรายเดือนสำหรับข้าราชการเท่ากับอัตราเงินประจำตำแหน่ง (บริการ)</v>
          </cell>
          <cell r="C198">
            <v>2667463.87</v>
          </cell>
          <cell r="D198">
            <v>255500</v>
          </cell>
          <cell r="E198">
            <v>258748.39</v>
          </cell>
          <cell r="F198">
            <v>387600</v>
          </cell>
          <cell r="G198">
            <v>67200</v>
          </cell>
          <cell r="H198">
            <v>0</v>
          </cell>
          <cell r="I198">
            <v>201600</v>
          </cell>
          <cell r="J198">
            <v>267709.34999999998</v>
          </cell>
          <cell r="K198">
            <v>145860</v>
          </cell>
          <cell r="L198">
            <v>201600</v>
          </cell>
          <cell r="M198">
            <v>447519.31</v>
          </cell>
          <cell r="N198">
            <v>0</v>
          </cell>
          <cell r="O198">
            <v>995626.67</v>
          </cell>
          <cell r="P198">
            <v>134400</v>
          </cell>
          <cell r="Q198">
            <v>0</v>
          </cell>
          <cell r="R198">
            <v>139500</v>
          </cell>
          <cell r="S198">
            <v>117600</v>
          </cell>
          <cell r="T198">
            <v>0</v>
          </cell>
          <cell r="U198">
            <v>429800</v>
          </cell>
          <cell r="V198">
            <v>39200</v>
          </cell>
          <cell r="W198">
            <v>2626220.4300000002</v>
          </cell>
          <cell r="X198">
            <v>134773.32999999999</v>
          </cell>
          <cell r="Y198">
            <v>218400</v>
          </cell>
          <cell r="Z198">
            <v>145600</v>
          </cell>
          <cell r="AA198">
            <v>134400</v>
          </cell>
          <cell r="AB198">
            <v>184800</v>
          </cell>
          <cell r="AC198">
            <v>190773.33</v>
          </cell>
          <cell r="AD198">
            <v>291938.34000000003</v>
          </cell>
          <cell r="AE198">
            <v>140732.42000000001</v>
          </cell>
          <cell r="AF198">
            <v>94565</v>
          </cell>
          <cell r="AG198">
            <v>134400</v>
          </cell>
          <cell r="AH198">
            <v>388275</v>
          </cell>
          <cell r="AI198">
            <v>366451.61</v>
          </cell>
          <cell r="AJ198">
            <v>56000</v>
          </cell>
          <cell r="AK198">
            <v>5704995.2699999996</v>
          </cell>
          <cell r="AL198">
            <v>168000</v>
          </cell>
          <cell r="AM198">
            <v>67200</v>
          </cell>
          <cell r="AN198">
            <v>201600</v>
          </cell>
          <cell r="AO198">
            <v>467806.45</v>
          </cell>
          <cell r="AP198">
            <v>0</v>
          </cell>
          <cell r="AQ198">
            <v>0</v>
          </cell>
          <cell r="AR198">
            <v>790900</v>
          </cell>
          <cell r="AS198">
            <v>4065</v>
          </cell>
          <cell r="AT198">
            <v>209800</v>
          </cell>
          <cell r="AU198">
            <v>376577.42</v>
          </cell>
          <cell r="AV198">
            <v>223813.33</v>
          </cell>
          <cell r="AW198">
            <v>61600</v>
          </cell>
          <cell r="AX198">
            <v>46500</v>
          </cell>
          <cell r="AY198">
            <v>67200</v>
          </cell>
          <cell r="AZ198">
            <v>0</v>
          </cell>
          <cell r="BA198">
            <v>3298283.33</v>
          </cell>
          <cell r="BB198">
            <v>0</v>
          </cell>
          <cell r="BC198">
            <v>2817958.06</v>
          </cell>
          <cell r="BD198">
            <v>50870</v>
          </cell>
          <cell r="BE198">
            <v>184800</v>
          </cell>
          <cell r="BF198">
            <v>174800</v>
          </cell>
          <cell r="BG198">
            <v>1110293.3400000001</v>
          </cell>
          <cell r="BH198">
            <v>135400</v>
          </cell>
          <cell r="BI198">
            <v>0</v>
          </cell>
          <cell r="BJ198">
            <v>0</v>
          </cell>
          <cell r="BK198">
            <v>67200</v>
          </cell>
          <cell r="BL198">
            <v>1182486.67</v>
          </cell>
          <cell r="BM198">
            <v>362125.81</v>
          </cell>
          <cell r="BN198">
            <v>134400</v>
          </cell>
          <cell r="BO198">
            <v>268800</v>
          </cell>
          <cell r="BP198">
            <v>134400</v>
          </cell>
          <cell r="BQ198">
            <v>134400</v>
          </cell>
          <cell r="BR198">
            <v>9746925.1400000006</v>
          </cell>
          <cell r="BS198">
            <v>0</v>
          </cell>
          <cell r="BT198">
            <v>253200</v>
          </cell>
          <cell r="BU198">
            <v>1402612.9</v>
          </cell>
          <cell r="BV198">
            <v>0</v>
          </cell>
          <cell r="BW198">
            <v>0</v>
          </cell>
          <cell r="BX198">
            <v>505200</v>
          </cell>
          <cell r="BY198">
            <v>0</v>
          </cell>
          <cell r="BZ198">
            <v>253200</v>
          </cell>
          <cell r="CA198">
            <v>46500</v>
          </cell>
          <cell r="CB198">
            <v>320400</v>
          </cell>
          <cell r="CC198">
            <v>607200</v>
          </cell>
          <cell r="CD198">
            <v>320400</v>
          </cell>
          <cell r="CE198">
            <v>304800</v>
          </cell>
          <cell r="CF198">
            <v>5600</v>
          </cell>
          <cell r="CG198">
            <v>52100</v>
          </cell>
          <cell r="CH198">
            <v>0</v>
          </cell>
          <cell r="CI198">
            <v>253200</v>
          </cell>
          <cell r="CJ198">
            <v>265300</v>
          </cell>
          <cell r="CK198">
            <v>0</v>
          </cell>
          <cell r="CL198">
            <v>67200</v>
          </cell>
        </row>
        <row r="199">
          <cell r="A199" t="str">
            <v>5101010199.102</v>
          </cell>
          <cell r="B199" t="str">
            <v>เงินตอบแทนชำนาญการพิเศษที่ไม่ใช่วิชาชีพ (สนับสนุน)</v>
          </cell>
          <cell r="C199">
            <v>168000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38500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143000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201532.26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56000</v>
          </cell>
          <cell r="BD199">
            <v>0</v>
          </cell>
          <cell r="BE199">
            <v>3500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80500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247333.33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97300</v>
          </cell>
          <cell r="CH199">
            <v>0</v>
          </cell>
          <cell r="CI199">
            <v>0</v>
          </cell>
          <cell r="CJ199">
            <v>1220.4000000000001</v>
          </cell>
          <cell r="CK199">
            <v>0</v>
          </cell>
          <cell r="CL199">
            <v>0</v>
          </cell>
        </row>
        <row r="200">
          <cell r="A200" t="str">
            <v>5101010199.103</v>
          </cell>
          <cell r="B200" t="str">
            <v xml:space="preserve">ค่าตอบแทนในการปฏิบัติงานเวรหรือผลัดบ่ายและหรือผลัดดึกของพยาบาล </v>
          </cell>
          <cell r="C200">
            <v>7938596.5</v>
          </cell>
          <cell r="D200">
            <v>453480</v>
          </cell>
          <cell r="E200">
            <v>822060</v>
          </cell>
          <cell r="F200">
            <v>1128840</v>
          </cell>
          <cell r="G200">
            <v>0</v>
          </cell>
          <cell r="H200">
            <v>1121310</v>
          </cell>
          <cell r="I200">
            <v>1405140</v>
          </cell>
          <cell r="J200">
            <v>0</v>
          </cell>
          <cell r="K200">
            <v>670680</v>
          </cell>
          <cell r="L200">
            <v>1083700</v>
          </cell>
          <cell r="M200">
            <v>1986120</v>
          </cell>
          <cell r="N200">
            <v>489240</v>
          </cell>
          <cell r="O200">
            <v>3479905</v>
          </cell>
          <cell r="P200">
            <v>776280</v>
          </cell>
          <cell r="Q200">
            <v>1048130</v>
          </cell>
          <cell r="R200">
            <v>0</v>
          </cell>
          <cell r="S200">
            <v>0</v>
          </cell>
          <cell r="T200">
            <v>1264310</v>
          </cell>
          <cell r="U200">
            <v>283140</v>
          </cell>
          <cell r="V200">
            <v>436580</v>
          </cell>
          <cell r="W200">
            <v>8463615</v>
          </cell>
          <cell r="X200">
            <v>279120</v>
          </cell>
          <cell r="Y200">
            <v>1070800</v>
          </cell>
          <cell r="Z200">
            <v>684120</v>
          </cell>
          <cell r="AA200">
            <v>308280</v>
          </cell>
          <cell r="AB200">
            <v>498120</v>
          </cell>
          <cell r="AC200">
            <v>645440</v>
          </cell>
          <cell r="AD200">
            <v>2149980</v>
          </cell>
          <cell r="AE200">
            <v>636960</v>
          </cell>
          <cell r="AF200">
            <v>708220</v>
          </cell>
          <cell r="AG200">
            <v>442200</v>
          </cell>
          <cell r="AH200">
            <v>1372320</v>
          </cell>
          <cell r="AI200">
            <v>674280</v>
          </cell>
          <cell r="AJ200">
            <v>478680</v>
          </cell>
          <cell r="AK200">
            <v>17388415</v>
          </cell>
          <cell r="AL200">
            <v>430080</v>
          </cell>
          <cell r="AM200">
            <v>0</v>
          </cell>
          <cell r="AN200">
            <v>1133460</v>
          </cell>
          <cell r="AO200">
            <v>0</v>
          </cell>
          <cell r="AP200">
            <v>510360</v>
          </cell>
          <cell r="AQ200">
            <v>358560</v>
          </cell>
          <cell r="AR200">
            <v>2027580</v>
          </cell>
          <cell r="AS200">
            <v>459900</v>
          </cell>
          <cell r="AT200">
            <v>0</v>
          </cell>
          <cell r="AU200">
            <v>1318200</v>
          </cell>
          <cell r="AV200">
            <v>755765</v>
          </cell>
          <cell r="AW200">
            <v>543480</v>
          </cell>
          <cell r="AX200">
            <v>6715985</v>
          </cell>
          <cell r="AY200">
            <v>272880</v>
          </cell>
          <cell r="AZ200">
            <v>286620</v>
          </cell>
          <cell r="BA200">
            <v>5412360</v>
          </cell>
          <cell r="BB200">
            <v>453015</v>
          </cell>
          <cell r="BC200">
            <v>4603178</v>
          </cell>
          <cell r="BD200">
            <v>1478640</v>
          </cell>
          <cell r="BE200">
            <v>452400</v>
          </cell>
          <cell r="BF200">
            <v>0</v>
          </cell>
          <cell r="BG200">
            <v>24270268.300000001</v>
          </cell>
          <cell r="BH200">
            <v>0</v>
          </cell>
          <cell r="BI200">
            <v>0</v>
          </cell>
          <cell r="BJ200">
            <v>649040</v>
          </cell>
          <cell r="BK200">
            <v>0</v>
          </cell>
          <cell r="BL200">
            <v>3920830</v>
          </cell>
          <cell r="BM200">
            <v>596000</v>
          </cell>
          <cell r="BN200">
            <v>1538220</v>
          </cell>
          <cell r="BO200">
            <v>1511740</v>
          </cell>
          <cell r="BP200">
            <v>0</v>
          </cell>
          <cell r="BQ200">
            <v>530340</v>
          </cell>
          <cell r="BR200">
            <v>20135600</v>
          </cell>
          <cell r="BS200">
            <v>559200</v>
          </cell>
          <cell r="BT200">
            <v>974060</v>
          </cell>
          <cell r="BU200">
            <v>3104500</v>
          </cell>
          <cell r="BV200">
            <v>0</v>
          </cell>
          <cell r="BW200">
            <v>473220</v>
          </cell>
          <cell r="BX200">
            <v>1769400</v>
          </cell>
          <cell r="BY200">
            <v>268320</v>
          </cell>
          <cell r="BZ200">
            <v>448800</v>
          </cell>
          <cell r="CA200">
            <v>328560</v>
          </cell>
          <cell r="CB200">
            <v>1851690</v>
          </cell>
          <cell r="CC200">
            <v>2584440</v>
          </cell>
          <cell r="CD200">
            <v>1032120</v>
          </cell>
          <cell r="CE200">
            <v>2105931</v>
          </cell>
          <cell r="CF200">
            <v>303300</v>
          </cell>
          <cell r="CG200">
            <v>340620</v>
          </cell>
          <cell r="CH200">
            <v>427710</v>
          </cell>
          <cell r="CI200">
            <v>295440</v>
          </cell>
          <cell r="CJ200">
            <v>3005520</v>
          </cell>
          <cell r="CK200">
            <v>0</v>
          </cell>
          <cell r="CL200">
            <v>0</v>
          </cell>
        </row>
        <row r="201">
          <cell r="A201" t="str">
            <v>5101020101.101</v>
          </cell>
          <cell r="B201" t="str">
            <v>เงินช่วยพิเศษกรณีเสียชีวิต</v>
          </cell>
          <cell r="C201">
            <v>202140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23970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59160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266847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214050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496300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81784.14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24180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47880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25470</v>
          </cell>
          <cell r="CK201">
            <v>0</v>
          </cell>
          <cell r="CL201">
            <v>0</v>
          </cell>
        </row>
        <row r="202">
          <cell r="A202" t="str">
            <v>5101020102.101</v>
          </cell>
          <cell r="B202" t="str">
            <v>เงินทำขวัญข้าราชการและลูกจ้าง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</row>
        <row r="203">
          <cell r="A203" t="str">
            <v>5101020103.101</v>
          </cell>
          <cell r="B203" t="str">
            <v>เงินชดเชยสมาชิก กบข.</v>
          </cell>
          <cell r="C203">
            <v>3099374.31</v>
          </cell>
          <cell r="D203">
            <v>378207.19</v>
          </cell>
          <cell r="E203">
            <v>467601.85</v>
          </cell>
          <cell r="F203">
            <v>561343.94999999995</v>
          </cell>
          <cell r="G203">
            <v>259933.55</v>
          </cell>
          <cell r="H203">
            <v>563214.43000000005</v>
          </cell>
          <cell r="I203">
            <v>653823.79</v>
          </cell>
          <cell r="J203">
            <v>651737.5</v>
          </cell>
          <cell r="K203">
            <v>422691.41</v>
          </cell>
          <cell r="L203">
            <v>349668.61</v>
          </cell>
          <cell r="M203">
            <v>1078035.97</v>
          </cell>
          <cell r="N203">
            <v>0</v>
          </cell>
          <cell r="O203">
            <v>971768.64</v>
          </cell>
          <cell r="P203">
            <v>394920.61</v>
          </cell>
          <cell r="Q203">
            <v>394274.95</v>
          </cell>
          <cell r="R203">
            <v>682051.39</v>
          </cell>
          <cell r="S203">
            <v>272411.27</v>
          </cell>
          <cell r="T203">
            <v>291118.67</v>
          </cell>
          <cell r="U203">
            <v>346738.14</v>
          </cell>
          <cell r="V203">
            <v>171548.4</v>
          </cell>
          <cell r="W203">
            <v>3390931.83</v>
          </cell>
          <cell r="X203">
            <v>321052.03000000003</v>
          </cell>
          <cell r="Y203">
            <v>430056.68</v>
          </cell>
          <cell r="Z203">
            <v>364476.3</v>
          </cell>
          <cell r="AA203">
            <v>162406.24</v>
          </cell>
          <cell r="AB203">
            <v>244909.35</v>
          </cell>
          <cell r="AC203">
            <v>241831.33</v>
          </cell>
          <cell r="AD203">
            <v>900646.40000000002</v>
          </cell>
          <cell r="AE203">
            <v>325006.75</v>
          </cell>
          <cell r="AF203">
            <v>340146.9</v>
          </cell>
          <cell r="AG203">
            <v>376469.3</v>
          </cell>
          <cell r="AH203">
            <v>575839.14</v>
          </cell>
          <cell r="AI203">
            <v>272915.64</v>
          </cell>
          <cell r="AJ203">
            <v>133254.45000000001</v>
          </cell>
          <cell r="AK203">
            <v>4902492.59</v>
          </cell>
          <cell r="AL203">
            <v>390859.36</v>
          </cell>
          <cell r="AM203">
            <v>308858.36</v>
          </cell>
          <cell r="AN203">
            <v>709225.66</v>
          </cell>
          <cell r="AO203">
            <v>605193.9</v>
          </cell>
          <cell r="AP203">
            <v>453805.74</v>
          </cell>
          <cell r="AQ203">
            <v>0</v>
          </cell>
          <cell r="AR203">
            <v>934725.45</v>
          </cell>
          <cell r="AS203">
            <v>358742.78</v>
          </cell>
          <cell r="AT203">
            <v>453513.25</v>
          </cell>
          <cell r="AU203">
            <v>790850.7</v>
          </cell>
          <cell r="AV203">
            <v>313386.86</v>
          </cell>
          <cell r="AW203">
            <v>204754.62</v>
          </cell>
          <cell r="AX203">
            <v>516408.82</v>
          </cell>
          <cell r="AY203">
            <v>264200.5</v>
          </cell>
          <cell r="AZ203">
            <v>321235.15999999997</v>
          </cell>
          <cell r="BA203">
            <v>1357258.57</v>
          </cell>
          <cell r="BB203">
            <v>334470.05</v>
          </cell>
          <cell r="BC203">
            <v>3604697.26</v>
          </cell>
          <cell r="BD203">
            <v>892357.08</v>
          </cell>
          <cell r="BE203">
            <v>327764.3</v>
          </cell>
          <cell r="BF203">
            <v>237261.5</v>
          </cell>
          <cell r="BG203">
            <v>1713145.32</v>
          </cell>
          <cell r="BH203">
            <v>236540.3</v>
          </cell>
          <cell r="BI203">
            <v>76266.22</v>
          </cell>
          <cell r="BJ203">
            <v>162101.81</v>
          </cell>
          <cell r="BK203">
            <v>104888.39</v>
          </cell>
          <cell r="BL203">
            <v>2198495.65</v>
          </cell>
          <cell r="BM203">
            <v>683311.61</v>
          </cell>
          <cell r="BN203">
            <v>464482.97</v>
          </cell>
          <cell r="BO203">
            <v>780106.19</v>
          </cell>
          <cell r="BP203">
            <v>496107.54</v>
          </cell>
          <cell r="BQ203">
            <v>297240.15000000002</v>
          </cell>
          <cell r="BR203">
            <v>8033226.21</v>
          </cell>
          <cell r="BS203">
            <v>645851.21</v>
          </cell>
          <cell r="BT203">
            <v>511653.97</v>
          </cell>
          <cell r="BU203">
            <v>1365014.87</v>
          </cell>
          <cell r="BV203">
            <v>175851.9</v>
          </cell>
          <cell r="BW203">
            <v>437589.29</v>
          </cell>
          <cell r="BX203">
            <v>925014.65</v>
          </cell>
          <cell r="BY203">
            <v>419119.2</v>
          </cell>
          <cell r="BZ203">
            <v>316607</v>
          </cell>
          <cell r="CA203">
            <v>411771.75</v>
          </cell>
          <cell r="CB203">
            <v>571828.43999999994</v>
          </cell>
          <cell r="CC203">
            <v>926505.09</v>
          </cell>
          <cell r="CD203">
            <v>584359.72</v>
          </cell>
          <cell r="CE203">
            <v>715358.1</v>
          </cell>
          <cell r="CF203">
            <v>319415.12</v>
          </cell>
          <cell r="CG203">
            <v>305387.71999999997</v>
          </cell>
          <cell r="CH203">
            <v>250767.52</v>
          </cell>
          <cell r="CI203">
            <v>277193.84000000003</v>
          </cell>
          <cell r="CJ203">
            <v>904177.13</v>
          </cell>
          <cell r="CK203">
            <v>92214.06</v>
          </cell>
          <cell r="CL203">
            <v>105688.99</v>
          </cell>
        </row>
        <row r="204">
          <cell r="A204" t="str">
            <v>5101020104.101</v>
          </cell>
          <cell r="B204" t="str">
            <v>เงินสมทบ กบข.</v>
          </cell>
          <cell r="C204">
            <v>4649061.4400000004</v>
          </cell>
          <cell r="D204">
            <v>567310.81000000006</v>
          </cell>
          <cell r="E204">
            <v>695403.38</v>
          </cell>
          <cell r="F204">
            <v>842015.92</v>
          </cell>
          <cell r="G204">
            <v>389900.33</v>
          </cell>
          <cell r="H204">
            <v>844421.28</v>
          </cell>
          <cell r="I204">
            <v>980735.7</v>
          </cell>
          <cell r="J204">
            <v>977606.27</v>
          </cell>
          <cell r="K204">
            <v>634037.75</v>
          </cell>
          <cell r="L204">
            <v>566846.21</v>
          </cell>
          <cell r="M204">
            <v>1617053.94</v>
          </cell>
          <cell r="N204">
            <v>0</v>
          </cell>
          <cell r="O204">
            <v>1670138.85</v>
          </cell>
          <cell r="P204">
            <v>475698.54</v>
          </cell>
          <cell r="Q204">
            <v>591412.42000000004</v>
          </cell>
          <cell r="R204">
            <v>1023122.09</v>
          </cell>
          <cell r="S204">
            <v>760221.36</v>
          </cell>
          <cell r="T204">
            <v>433393.01</v>
          </cell>
          <cell r="U204">
            <v>522776.49</v>
          </cell>
          <cell r="V204">
            <v>279323.21999999997</v>
          </cell>
          <cell r="W204">
            <v>4718279.54</v>
          </cell>
          <cell r="X204">
            <v>481578.05</v>
          </cell>
          <cell r="Y204">
            <v>645085.01</v>
          </cell>
          <cell r="Z204">
            <v>546714.46</v>
          </cell>
          <cell r="AA204">
            <v>243609.79</v>
          </cell>
          <cell r="AB204">
            <v>367364.03</v>
          </cell>
          <cell r="AC204">
            <v>362746.91</v>
          </cell>
          <cell r="AD204">
            <v>1350970.2</v>
          </cell>
          <cell r="AE204">
            <v>451642.12</v>
          </cell>
          <cell r="AF204">
            <v>510220.37</v>
          </cell>
          <cell r="AG204">
            <v>594688.98</v>
          </cell>
          <cell r="AH204">
            <v>863758.72</v>
          </cell>
          <cell r="AI204">
            <v>409375.56</v>
          </cell>
          <cell r="AJ204">
            <v>199881.66</v>
          </cell>
          <cell r="AK204">
            <v>7353738.8899999997</v>
          </cell>
          <cell r="AL204">
            <v>586289.04</v>
          </cell>
          <cell r="AM204">
            <v>463287.53</v>
          </cell>
          <cell r="AN204">
            <v>1063837.69</v>
          </cell>
          <cell r="AO204">
            <v>992823.13</v>
          </cell>
          <cell r="AP204">
            <v>630002.57999999996</v>
          </cell>
          <cell r="AQ204">
            <v>326304.3</v>
          </cell>
          <cell r="AR204">
            <v>1406588.17</v>
          </cell>
          <cell r="AS204">
            <v>538113.67000000004</v>
          </cell>
          <cell r="AT204">
            <v>681769.88</v>
          </cell>
          <cell r="AU204">
            <v>1186276.21</v>
          </cell>
          <cell r="AV204">
            <v>470080.28</v>
          </cell>
          <cell r="AW204">
            <v>292968.84000000003</v>
          </cell>
          <cell r="AX204">
            <v>774613.23</v>
          </cell>
          <cell r="AY204">
            <v>356130.11</v>
          </cell>
          <cell r="AZ204">
            <v>479171.93</v>
          </cell>
          <cell r="BA204">
            <v>2053047.87</v>
          </cell>
          <cell r="BB204">
            <v>501705.08</v>
          </cell>
          <cell r="BC204">
            <v>5407046.4299999997</v>
          </cell>
          <cell r="BD204">
            <v>1339193.67</v>
          </cell>
          <cell r="BE204">
            <v>491619.45</v>
          </cell>
          <cell r="BF204">
            <v>283850.90000000002</v>
          </cell>
          <cell r="BG204">
            <v>2569717.98</v>
          </cell>
          <cell r="BH204">
            <v>354810.44</v>
          </cell>
          <cell r="BI204">
            <v>114400.23</v>
          </cell>
          <cell r="BJ204">
            <v>243152.73</v>
          </cell>
          <cell r="BK204">
            <v>157332.57</v>
          </cell>
          <cell r="BL204">
            <v>3297743.49</v>
          </cell>
          <cell r="BM204">
            <v>1024967.44</v>
          </cell>
          <cell r="BN204">
            <v>696724.45</v>
          </cell>
          <cell r="BO204">
            <v>1246366.3600000001</v>
          </cell>
          <cell r="BP204">
            <v>744161.31</v>
          </cell>
          <cell r="BQ204">
            <v>416209.75</v>
          </cell>
          <cell r="BR204">
            <v>12049839.32</v>
          </cell>
          <cell r="BS204">
            <v>875696.11</v>
          </cell>
          <cell r="BT204">
            <v>767480.93</v>
          </cell>
          <cell r="BU204">
            <v>2047522.21</v>
          </cell>
          <cell r="BV204">
            <v>220838.46</v>
          </cell>
          <cell r="BW204">
            <v>656383.93000000005</v>
          </cell>
          <cell r="BX204">
            <v>1387521.98</v>
          </cell>
          <cell r="BY204">
            <v>628936.89</v>
          </cell>
          <cell r="BZ204">
            <v>474910.95</v>
          </cell>
          <cell r="CA204">
            <v>617657.63</v>
          </cell>
          <cell r="CB204">
            <v>857742.65</v>
          </cell>
          <cell r="CC204">
            <v>1389998.82</v>
          </cell>
          <cell r="CD204">
            <v>876539.58</v>
          </cell>
          <cell r="CE204">
            <v>1053021.81</v>
          </cell>
          <cell r="CF204">
            <v>479122.68</v>
          </cell>
          <cell r="CG204">
            <v>407057.93</v>
          </cell>
          <cell r="CH204">
            <v>357387.77</v>
          </cell>
          <cell r="CI204">
            <v>415790.78</v>
          </cell>
          <cell r="CJ204">
            <v>1356266</v>
          </cell>
          <cell r="CK204">
            <v>138321.07999999999</v>
          </cell>
          <cell r="CL204">
            <v>150678.22</v>
          </cell>
        </row>
        <row r="205">
          <cell r="A205" t="str">
            <v>5101020105.101</v>
          </cell>
          <cell r="B205" t="str">
            <v>เงินสมทบ กสจ.</v>
          </cell>
          <cell r="C205">
            <v>451694.08000000002</v>
          </cell>
          <cell r="D205">
            <v>61107.3</v>
          </cell>
          <cell r="E205">
            <v>117637.2</v>
          </cell>
          <cell r="F205">
            <v>112597.2</v>
          </cell>
          <cell r="G205">
            <v>52500.6</v>
          </cell>
          <cell r="H205">
            <v>69246.600000000006</v>
          </cell>
          <cell r="I205">
            <v>162572.70000000001</v>
          </cell>
          <cell r="J205">
            <v>115576.06</v>
          </cell>
          <cell r="K205">
            <v>99394.2</v>
          </cell>
          <cell r="L205">
            <v>89465.4</v>
          </cell>
          <cell r="M205">
            <v>144788.4</v>
          </cell>
          <cell r="N205">
            <v>0</v>
          </cell>
          <cell r="O205">
            <v>166307.1</v>
          </cell>
          <cell r="P205">
            <v>63781.2</v>
          </cell>
          <cell r="Q205">
            <v>63642</v>
          </cell>
          <cell r="R205">
            <v>90691.4</v>
          </cell>
          <cell r="S205">
            <v>74253</v>
          </cell>
          <cell r="T205">
            <v>72104.399999999994</v>
          </cell>
          <cell r="U205">
            <v>84439.2</v>
          </cell>
          <cell r="V205">
            <v>49685.4</v>
          </cell>
          <cell r="W205">
            <v>639326.69999999995</v>
          </cell>
          <cell r="X205">
            <v>54540</v>
          </cell>
          <cell r="Y205">
            <v>85287.6</v>
          </cell>
          <cell r="Z205">
            <v>103653</v>
          </cell>
          <cell r="AA205">
            <v>40341.599999999999</v>
          </cell>
          <cell r="AB205">
            <v>88054.2</v>
          </cell>
          <cell r="AC205">
            <v>67273.37</v>
          </cell>
          <cell r="AD205">
            <v>170879.4</v>
          </cell>
          <cell r="AE205">
            <v>71170.2</v>
          </cell>
          <cell r="AF205">
            <v>79565.399999999994</v>
          </cell>
          <cell r="AG205">
            <v>59756.4</v>
          </cell>
          <cell r="AH205">
            <v>52907.4</v>
          </cell>
          <cell r="AI205">
            <v>52745.7</v>
          </cell>
          <cell r="AJ205">
            <v>0</v>
          </cell>
          <cell r="AK205">
            <v>676865.73</v>
          </cell>
          <cell r="AL205">
            <v>74233.2</v>
          </cell>
          <cell r="AM205">
            <v>66107.399999999994</v>
          </cell>
          <cell r="AN205">
            <v>162176.4</v>
          </cell>
          <cell r="AO205">
            <v>73654.2</v>
          </cell>
          <cell r="AP205">
            <v>79992</v>
          </cell>
          <cell r="AQ205">
            <v>50442.3</v>
          </cell>
          <cell r="AR205">
            <v>94172.6</v>
          </cell>
          <cell r="AS205">
            <v>88930.8</v>
          </cell>
          <cell r="AT205">
            <v>67032</v>
          </cell>
          <cell r="AU205">
            <v>64542.6</v>
          </cell>
          <cell r="AV205">
            <v>56676.6</v>
          </cell>
          <cell r="AW205">
            <v>82063.8</v>
          </cell>
          <cell r="AX205">
            <v>118649.7</v>
          </cell>
          <cell r="AY205">
            <v>86689.86</v>
          </cell>
          <cell r="AZ205">
            <v>29315.7</v>
          </cell>
          <cell r="BA205">
            <v>134814.6</v>
          </cell>
          <cell r="BB205">
            <v>0</v>
          </cell>
          <cell r="BC205">
            <v>576751.14</v>
          </cell>
          <cell r="BD205">
            <v>85817.4</v>
          </cell>
          <cell r="BE205">
            <v>78183</v>
          </cell>
          <cell r="BF205">
            <v>38076.6</v>
          </cell>
          <cell r="BG205">
            <v>160671.6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197861.73</v>
          </cell>
          <cell r="BM205">
            <v>98647.2</v>
          </cell>
          <cell r="BN205">
            <v>81802.8</v>
          </cell>
          <cell r="BO205">
            <v>107038.6</v>
          </cell>
          <cell r="BP205">
            <v>58240.800000000003</v>
          </cell>
          <cell r="BQ205">
            <v>0</v>
          </cell>
          <cell r="BR205">
            <v>1177874.94</v>
          </cell>
          <cell r="BS205">
            <v>46151.59</v>
          </cell>
          <cell r="BT205">
            <v>59292.9</v>
          </cell>
          <cell r="BU205">
            <v>178148.22</v>
          </cell>
          <cell r="BV205">
            <v>0</v>
          </cell>
          <cell r="BW205">
            <v>58032.6</v>
          </cell>
          <cell r="BX205">
            <v>126474.3</v>
          </cell>
          <cell r="BY205">
            <v>61122.6</v>
          </cell>
          <cell r="BZ205">
            <v>44747.7</v>
          </cell>
          <cell r="CA205">
            <v>58597.2</v>
          </cell>
          <cell r="CB205">
            <v>61795.8</v>
          </cell>
          <cell r="CC205">
            <v>103645.2</v>
          </cell>
          <cell r="CD205">
            <v>86496.18</v>
          </cell>
          <cell r="CE205">
            <v>114909.3</v>
          </cell>
          <cell r="CF205">
            <v>65017.8</v>
          </cell>
          <cell r="CG205">
            <v>70021.8</v>
          </cell>
          <cell r="CH205">
            <v>30445.200000000001</v>
          </cell>
          <cell r="CI205">
            <v>6087</v>
          </cell>
          <cell r="CJ205">
            <v>177063.6</v>
          </cell>
          <cell r="CK205">
            <v>0</v>
          </cell>
          <cell r="CL205">
            <v>0</v>
          </cell>
        </row>
        <row r="206">
          <cell r="A206" t="str">
            <v>5101020106.301</v>
          </cell>
          <cell r="B206" t="str">
            <v>เงินสมทบกองทุนประกันสังคมส่วนของนายจ้าง</v>
          </cell>
          <cell r="C206">
            <v>2321451.5</v>
          </cell>
          <cell r="D206">
            <v>518522</v>
          </cell>
          <cell r="E206">
            <v>338431</v>
          </cell>
          <cell r="F206">
            <v>315305</v>
          </cell>
          <cell r="G206">
            <v>344844</v>
          </cell>
          <cell r="H206">
            <v>504260.4</v>
          </cell>
          <cell r="I206">
            <v>368419</v>
          </cell>
          <cell r="J206">
            <v>739221</v>
          </cell>
          <cell r="K206">
            <v>340591</v>
          </cell>
          <cell r="L206">
            <v>475553</v>
          </cell>
          <cell r="M206">
            <v>965813.4</v>
          </cell>
          <cell r="N206">
            <v>217574</v>
          </cell>
          <cell r="O206">
            <v>2236106.64</v>
          </cell>
          <cell r="P206">
            <v>571209</v>
          </cell>
          <cell r="Q206">
            <v>598078</v>
          </cell>
          <cell r="R206">
            <v>927501</v>
          </cell>
          <cell r="S206">
            <v>438185</v>
          </cell>
          <cell r="T206">
            <v>540551</v>
          </cell>
          <cell r="U206">
            <v>428422</v>
          </cell>
          <cell r="V206">
            <v>371656.25</v>
          </cell>
          <cell r="W206">
            <v>3431288</v>
          </cell>
          <cell r="X206">
            <v>273917</v>
          </cell>
          <cell r="Y206">
            <v>558102</v>
          </cell>
          <cell r="Z206">
            <v>394827</v>
          </cell>
          <cell r="AA206">
            <v>231257</v>
          </cell>
          <cell r="AB206">
            <v>242901</v>
          </cell>
          <cell r="AC206">
            <v>250362</v>
          </cell>
          <cell r="AD206">
            <v>944853</v>
          </cell>
          <cell r="AE206">
            <v>267130</v>
          </cell>
          <cell r="AF206">
            <v>329799</v>
          </cell>
          <cell r="AG206">
            <v>337438</v>
          </cell>
          <cell r="AH206">
            <v>788362</v>
          </cell>
          <cell r="AI206">
            <v>381543</v>
          </cell>
          <cell r="AJ206">
            <v>261694</v>
          </cell>
          <cell r="AK206">
            <v>7284360.0199999996</v>
          </cell>
          <cell r="AL206">
            <v>383329</v>
          </cell>
          <cell r="AM206">
            <v>378146</v>
          </cell>
          <cell r="AN206">
            <v>975783</v>
          </cell>
          <cell r="AO206">
            <v>928878</v>
          </cell>
          <cell r="AP206">
            <v>851196.2</v>
          </cell>
          <cell r="AQ206">
            <v>301952</v>
          </cell>
          <cell r="AR206">
            <v>3992190</v>
          </cell>
          <cell r="AS206">
            <v>493891</v>
          </cell>
          <cell r="AT206">
            <v>1015378</v>
          </cell>
          <cell r="AU206">
            <v>849211</v>
          </cell>
          <cell r="AV206">
            <v>602422</v>
          </cell>
          <cell r="AW206">
            <v>288585</v>
          </cell>
          <cell r="AX206">
            <v>710482</v>
          </cell>
          <cell r="AY206">
            <v>511220</v>
          </cell>
          <cell r="AZ206">
            <v>365390</v>
          </cell>
          <cell r="BA206">
            <v>2474187</v>
          </cell>
          <cell r="BB206">
            <v>566567</v>
          </cell>
          <cell r="BC206">
            <v>2432760</v>
          </cell>
          <cell r="BD206">
            <v>718835</v>
          </cell>
          <cell r="BE206">
            <v>252105</v>
          </cell>
          <cell r="BF206">
            <v>428265</v>
          </cell>
          <cell r="BG206">
            <v>2864864.7</v>
          </cell>
          <cell r="BH206">
            <v>291263</v>
          </cell>
          <cell r="BI206">
            <v>239835.75</v>
          </cell>
          <cell r="BJ206">
            <v>388616</v>
          </cell>
          <cell r="BK206">
            <v>217141</v>
          </cell>
          <cell r="BL206">
            <v>2691045</v>
          </cell>
          <cell r="BM206">
            <v>677057</v>
          </cell>
          <cell r="BN206">
            <v>518114</v>
          </cell>
          <cell r="BO206">
            <v>1067031.3999999999</v>
          </cell>
          <cell r="BP206">
            <v>442486</v>
          </cell>
          <cell r="BQ206">
            <v>504055</v>
          </cell>
          <cell r="BR206">
            <v>9326267</v>
          </cell>
          <cell r="BS206">
            <v>450238</v>
          </cell>
          <cell r="BT206">
            <v>410646</v>
          </cell>
          <cell r="BU206">
            <v>1665483</v>
          </cell>
          <cell r="BV206">
            <v>238541</v>
          </cell>
          <cell r="BW206">
            <v>416508</v>
          </cell>
          <cell r="BX206">
            <v>1057684</v>
          </cell>
          <cell r="BY206">
            <v>291416</v>
          </cell>
          <cell r="BZ206">
            <v>384902</v>
          </cell>
          <cell r="CA206">
            <v>415833</v>
          </cell>
          <cell r="CB206">
            <v>238090</v>
          </cell>
          <cell r="CC206">
            <v>952433</v>
          </cell>
          <cell r="CD206">
            <v>619022</v>
          </cell>
          <cell r="CE206">
            <v>1053213</v>
          </cell>
          <cell r="CF206">
            <v>268024</v>
          </cell>
          <cell r="CG206">
            <v>258304</v>
          </cell>
          <cell r="CH206">
            <v>328694</v>
          </cell>
          <cell r="CI206">
            <v>294376</v>
          </cell>
          <cell r="CJ206">
            <v>1178910</v>
          </cell>
          <cell r="CK206">
            <v>224311</v>
          </cell>
          <cell r="CL206">
            <v>196918</v>
          </cell>
        </row>
        <row r="207">
          <cell r="A207" t="str">
            <v>5101020108.101</v>
          </cell>
          <cell r="B207" t="str">
            <v>ค่าเช่าบ้าน</v>
          </cell>
          <cell r="C207">
            <v>36000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6000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42000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73513.600000000006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27600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6800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358000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28000</v>
          </cell>
          <cell r="CJ207">
            <v>0</v>
          </cell>
          <cell r="CK207">
            <v>0</v>
          </cell>
          <cell r="CL207">
            <v>0</v>
          </cell>
        </row>
        <row r="208">
          <cell r="A208" t="str">
            <v>5101020112.101</v>
          </cell>
          <cell r="B208" t="str">
            <v>เงินสมทบกองทุนสำรองเลี้ยงชีพพนักงานและเจ้าหน้าที่รัฐ</v>
          </cell>
          <cell r="C208">
            <v>223842.64</v>
          </cell>
          <cell r="D208">
            <v>0</v>
          </cell>
          <cell r="E208">
            <v>68557.2</v>
          </cell>
          <cell r="F208">
            <v>61333</v>
          </cell>
          <cell r="G208">
            <v>0</v>
          </cell>
          <cell r="H208">
            <v>55671.6</v>
          </cell>
          <cell r="I208">
            <v>40756.46</v>
          </cell>
          <cell r="J208">
            <v>82242.399999999994</v>
          </cell>
          <cell r="K208">
            <v>0</v>
          </cell>
          <cell r="L208">
            <v>58956.03</v>
          </cell>
          <cell r="M208">
            <v>41079</v>
          </cell>
          <cell r="N208">
            <v>0</v>
          </cell>
          <cell r="O208">
            <v>154326.51</v>
          </cell>
          <cell r="P208">
            <v>0</v>
          </cell>
          <cell r="Q208">
            <v>16820</v>
          </cell>
          <cell r="R208">
            <v>53860.2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169419.96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38976</v>
          </cell>
          <cell r="AC208">
            <v>0</v>
          </cell>
          <cell r="AD208">
            <v>80751.199999999997</v>
          </cell>
          <cell r="AE208">
            <v>0</v>
          </cell>
          <cell r="AF208">
            <v>0</v>
          </cell>
          <cell r="AG208">
            <v>0</v>
          </cell>
          <cell r="AH208">
            <v>13944.6</v>
          </cell>
          <cell r="AI208">
            <v>0</v>
          </cell>
          <cell r="AJ208">
            <v>6279.2</v>
          </cell>
          <cell r="AK208">
            <v>0</v>
          </cell>
          <cell r="AL208">
            <v>0</v>
          </cell>
          <cell r="AM208">
            <v>0</v>
          </cell>
          <cell r="AN208">
            <v>119940</v>
          </cell>
          <cell r="AO208">
            <v>112690.8</v>
          </cell>
          <cell r="AP208">
            <v>37200.6</v>
          </cell>
          <cell r="AQ208">
            <v>0</v>
          </cell>
          <cell r="AR208">
            <v>150061.20000000001</v>
          </cell>
          <cell r="AS208">
            <v>14152.8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81547.199999999997</v>
          </cell>
          <cell r="AY208">
            <v>47015.4</v>
          </cell>
          <cell r="AZ208">
            <v>93967.4</v>
          </cell>
          <cell r="BA208">
            <v>0</v>
          </cell>
          <cell r="BB208">
            <v>0</v>
          </cell>
          <cell r="BC208">
            <v>559611.56999999995</v>
          </cell>
          <cell r="BD208">
            <v>170804.64</v>
          </cell>
          <cell r="BE208">
            <v>0</v>
          </cell>
          <cell r="BF208">
            <v>59310.8</v>
          </cell>
          <cell r="BG208">
            <v>176785.84</v>
          </cell>
          <cell r="BH208">
            <v>0</v>
          </cell>
          <cell r="BI208">
            <v>0</v>
          </cell>
          <cell r="BJ208">
            <v>24269</v>
          </cell>
          <cell r="BK208">
            <v>13409.6</v>
          </cell>
          <cell r="BL208">
            <v>309946.09999999998</v>
          </cell>
          <cell r="BM208">
            <v>86529.600000000006</v>
          </cell>
          <cell r="BN208">
            <v>26615.200000000001</v>
          </cell>
          <cell r="BO208">
            <v>86111</v>
          </cell>
          <cell r="BP208">
            <v>0</v>
          </cell>
          <cell r="BQ208">
            <v>75858</v>
          </cell>
          <cell r="BR208">
            <v>752303.4</v>
          </cell>
          <cell r="BS208">
            <v>0</v>
          </cell>
          <cell r="BT208">
            <v>0</v>
          </cell>
          <cell r="BU208">
            <v>115706</v>
          </cell>
          <cell r="BV208">
            <v>0</v>
          </cell>
          <cell r="BW208">
            <v>0</v>
          </cell>
          <cell r="BX208">
            <v>53429</v>
          </cell>
          <cell r="BY208">
            <v>0</v>
          </cell>
          <cell r="BZ208">
            <v>0</v>
          </cell>
          <cell r="CA208">
            <v>76474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150734.25</v>
          </cell>
          <cell r="CK208">
            <v>0</v>
          </cell>
          <cell r="CL208">
            <v>17473.86</v>
          </cell>
        </row>
        <row r="209">
          <cell r="A209" t="str">
            <v>5101020114.107</v>
          </cell>
          <cell r="B209" t="str">
            <v>ค่าตอบแทนเพิ่มพิเศษสำหรับผู้ปฏิบัติงานด้านสาธารณสุข(พตส.-เงินงบประมาณ)</v>
          </cell>
          <cell r="C209">
            <v>11692169</v>
          </cell>
          <cell r="D209">
            <v>1271500</v>
          </cell>
          <cell r="E209">
            <v>1296500</v>
          </cell>
          <cell r="F209">
            <v>1204500</v>
          </cell>
          <cell r="G209">
            <v>547000</v>
          </cell>
          <cell r="H209">
            <v>0</v>
          </cell>
          <cell r="I209">
            <v>1520000</v>
          </cell>
          <cell r="J209">
            <v>2065300</v>
          </cell>
          <cell r="K209">
            <v>1327049</v>
          </cell>
          <cell r="L209">
            <v>223000</v>
          </cell>
          <cell r="M209">
            <v>3062581</v>
          </cell>
          <cell r="N209">
            <v>0</v>
          </cell>
          <cell r="O209">
            <v>6155948</v>
          </cell>
          <cell r="P209">
            <v>864500</v>
          </cell>
          <cell r="Q209">
            <v>1310142</v>
          </cell>
          <cell r="R209">
            <v>1935701</v>
          </cell>
          <cell r="S209">
            <v>1477000</v>
          </cell>
          <cell r="T209">
            <v>841600</v>
          </cell>
          <cell r="U209">
            <v>295500</v>
          </cell>
          <cell r="V209">
            <v>528000</v>
          </cell>
          <cell r="W209">
            <v>13977781.300000001</v>
          </cell>
          <cell r="X209">
            <v>833500</v>
          </cell>
          <cell r="Y209">
            <v>1647227</v>
          </cell>
          <cell r="Z209">
            <v>1215000</v>
          </cell>
          <cell r="AA209">
            <v>599500</v>
          </cell>
          <cell r="AB209">
            <v>961000</v>
          </cell>
          <cell r="AC209">
            <v>364000</v>
          </cell>
          <cell r="AD209">
            <v>3458580</v>
          </cell>
          <cell r="AE209">
            <v>1406000</v>
          </cell>
          <cell r="AF209">
            <v>858000</v>
          </cell>
          <cell r="AG209">
            <v>955500</v>
          </cell>
          <cell r="AH209">
            <v>2253450</v>
          </cell>
          <cell r="AI209">
            <v>1268000</v>
          </cell>
          <cell r="AJ209">
            <v>841000</v>
          </cell>
          <cell r="AK209">
            <v>23482626</v>
          </cell>
          <cell r="AL209">
            <v>1099500</v>
          </cell>
          <cell r="AM209">
            <v>990333</v>
          </cell>
          <cell r="AN209">
            <v>2043983</v>
          </cell>
          <cell r="AO209">
            <v>2417935.54</v>
          </cell>
          <cell r="AP209">
            <v>1274000</v>
          </cell>
          <cell r="AQ209">
            <v>455500</v>
          </cell>
          <cell r="AR209">
            <v>3358966</v>
          </cell>
          <cell r="AS209">
            <v>1167390</v>
          </cell>
          <cell r="AT209">
            <v>1890432</v>
          </cell>
          <cell r="AU209">
            <v>2280500</v>
          </cell>
          <cell r="AV209">
            <v>1208000</v>
          </cell>
          <cell r="AW209">
            <v>756000</v>
          </cell>
          <cell r="AX209">
            <v>1344500</v>
          </cell>
          <cell r="AY209">
            <v>913000</v>
          </cell>
          <cell r="AZ209">
            <v>1001000</v>
          </cell>
          <cell r="BA209">
            <v>5634013</v>
          </cell>
          <cell r="BB209">
            <v>1158111</v>
          </cell>
          <cell r="BC209">
            <v>10747509.960000001</v>
          </cell>
          <cell r="BD209">
            <v>3361447</v>
          </cell>
          <cell r="BE209">
            <v>1185000</v>
          </cell>
          <cell r="BF209">
            <v>1226557.04</v>
          </cell>
          <cell r="BG209">
            <v>9117460</v>
          </cell>
          <cell r="BH209">
            <v>938752</v>
          </cell>
          <cell r="BI209">
            <v>296360</v>
          </cell>
          <cell r="BJ209">
            <v>775677</v>
          </cell>
          <cell r="BK209">
            <v>574177</v>
          </cell>
          <cell r="BL209">
            <v>9746578</v>
          </cell>
          <cell r="BM209">
            <v>2285911</v>
          </cell>
          <cell r="BN209">
            <v>1590293</v>
          </cell>
          <cell r="BO209">
            <v>2629677</v>
          </cell>
          <cell r="BP209">
            <v>1650160</v>
          </cell>
          <cell r="BQ209">
            <v>1184500</v>
          </cell>
          <cell r="BR209">
            <v>39141356</v>
          </cell>
          <cell r="BS209">
            <v>1721514</v>
          </cell>
          <cell r="BT209">
            <v>1759000</v>
          </cell>
          <cell r="BU209">
            <v>5136329</v>
          </cell>
          <cell r="BV209">
            <v>464000</v>
          </cell>
          <cell r="BW209">
            <v>1484884</v>
          </cell>
          <cell r="BX209">
            <v>3710854</v>
          </cell>
          <cell r="BY209">
            <v>1285500</v>
          </cell>
          <cell r="BZ209">
            <v>1194000</v>
          </cell>
          <cell r="CA209">
            <v>1595000</v>
          </cell>
          <cell r="CB209">
            <v>1749000</v>
          </cell>
          <cell r="CC209">
            <v>3616456</v>
          </cell>
          <cell r="CD209">
            <v>2165000</v>
          </cell>
          <cell r="CE209">
            <v>2848526</v>
          </cell>
          <cell r="CF209">
            <v>1225353</v>
          </cell>
          <cell r="CG209">
            <v>1253500</v>
          </cell>
          <cell r="CH209">
            <v>1038500</v>
          </cell>
          <cell r="CI209">
            <v>1100000</v>
          </cell>
          <cell r="CJ209">
            <v>3246006</v>
          </cell>
          <cell r="CK209">
            <v>474500</v>
          </cell>
          <cell r="CL209">
            <v>738258</v>
          </cell>
        </row>
        <row r="210">
          <cell r="A210" t="str">
            <v>5101020114.114</v>
          </cell>
          <cell r="B210" t="str">
            <v>ค่าตอบแทนเพิ่มพิเศษสำหรับผู้ปฏิบัติงานด้านสาธารณสุข(พตส.-เงินนอกงบประมาณ)</v>
          </cell>
          <cell r="C210">
            <v>76100</v>
          </cell>
          <cell r="D210">
            <v>12000</v>
          </cell>
          <cell r="E210">
            <v>295390</v>
          </cell>
          <cell r="F210">
            <v>0</v>
          </cell>
          <cell r="G210">
            <v>0</v>
          </cell>
          <cell r="H210">
            <v>88500</v>
          </cell>
          <cell r="I210">
            <v>0</v>
          </cell>
          <cell r="J210">
            <v>17500</v>
          </cell>
          <cell r="K210">
            <v>0</v>
          </cell>
          <cell r="L210">
            <v>46500</v>
          </cell>
          <cell r="M210">
            <v>0</v>
          </cell>
          <cell r="N210">
            <v>0</v>
          </cell>
          <cell r="O210">
            <v>1356069</v>
          </cell>
          <cell r="P210">
            <v>449500</v>
          </cell>
          <cell r="Q210">
            <v>437000</v>
          </cell>
          <cell r="R210">
            <v>564000</v>
          </cell>
          <cell r="S210">
            <v>192000</v>
          </cell>
          <cell r="T210">
            <v>629500</v>
          </cell>
          <cell r="U210">
            <v>111000</v>
          </cell>
          <cell r="V210">
            <v>147000</v>
          </cell>
          <cell r="W210">
            <v>1775168.83</v>
          </cell>
          <cell r="X210">
            <v>52500</v>
          </cell>
          <cell r="Y210">
            <v>124000</v>
          </cell>
          <cell r="Z210">
            <v>309524</v>
          </cell>
          <cell r="AA210">
            <v>48000</v>
          </cell>
          <cell r="AB210">
            <v>59500</v>
          </cell>
          <cell r="AC210">
            <v>135096.78</v>
          </cell>
          <cell r="AD210">
            <v>230895.09</v>
          </cell>
          <cell r="AE210">
            <v>58000</v>
          </cell>
          <cell r="AF210">
            <v>400383.21</v>
          </cell>
          <cell r="AG210">
            <v>90000</v>
          </cell>
          <cell r="AH210">
            <v>193935.25</v>
          </cell>
          <cell r="AI210">
            <v>98000</v>
          </cell>
          <cell r="AJ210">
            <v>134000</v>
          </cell>
          <cell r="AK210">
            <v>3300420</v>
          </cell>
          <cell r="AL210">
            <v>117500</v>
          </cell>
          <cell r="AM210">
            <v>101548</v>
          </cell>
          <cell r="AN210">
            <v>544774.18999999994</v>
          </cell>
          <cell r="AO210">
            <v>0</v>
          </cell>
          <cell r="AP210">
            <v>0</v>
          </cell>
          <cell r="AQ210">
            <v>335500</v>
          </cell>
          <cell r="AR210">
            <v>1121000</v>
          </cell>
          <cell r="AS210">
            <v>261000</v>
          </cell>
          <cell r="AT210">
            <v>361564</v>
          </cell>
          <cell r="AU210">
            <v>255000</v>
          </cell>
          <cell r="AV210">
            <v>138000</v>
          </cell>
          <cell r="AW210">
            <v>265500</v>
          </cell>
          <cell r="AX210">
            <v>246000</v>
          </cell>
          <cell r="AY210">
            <v>208000</v>
          </cell>
          <cell r="AZ210">
            <v>162000</v>
          </cell>
          <cell r="BA210">
            <v>1929834</v>
          </cell>
          <cell r="BB210">
            <v>162500</v>
          </cell>
          <cell r="BC210">
            <v>1095511.58</v>
          </cell>
          <cell r="BD210">
            <v>304850</v>
          </cell>
          <cell r="BE210">
            <v>47500</v>
          </cell>
          <cell r="BF210">
            <v>130500</v>
          </cell>
          <cell r="BG210">
            <v>0</v>
          </cell>
          <cell r="BH210">
            <v>56950</v>
          </cell>
          <cell r="BI210">
            <v>2500</v>
          </cell>
          <cell r="BJ210">
            <v>155032</v>
          </cell>
          <cell r="BK210">
            <v>119100</v>
          </cell>
          <cell r="BL210">
            <v>2017250</v>
          </cell>
          <cell r="BM210">
            <v>291000</v>
          </cell>
          <cell r="BN210">
            <v>115000</v>
          </cell>
          <cell r="BO210">
            <v>554966</v>
          </cell>
          <cell r="BP210">
            <v>209935.49</v>
          </cell>
          <cell r="BQ210">
            <v>175500</v>
          </cell>
          <cell r="BR210">
            <v>8907000</v>
          </cell>
          <cell r="BS210">
            <v>138000</v>
          </cell>
          <cell r="BT210">
            <v>92430</v>
          </cell>
          <cell r="BU210">
            <v>956400</v>
          </cell>
          <cell r="BV210">
            <v>32500</v>
          </cell>
          <cell r="BW210">
            <v>81887</v>
          </cell>
          <cell r="BX210">
            <v>387833.4</v>
          </cell>
          <cell r="BY210">
            <v>24000</v>
          </cell>
          <cell r="BZ210">
            <v>44000</v>
          </cell>
          <cell r="CA210">
            <v>207000</v>
          </cell>
          <cell r="CB210">
            <v>52000</v>
          </cell>
          <cell r="CC210">
            <v>394516</v>
          </cell>
          <cell r="CD210">
            <v>329499</v>
          </cell>
          <cell r="CE210">
            <v>482366</v>
          </cell>
          <cell r="CF210">
            <v>24000</v>
          </cell>
          <cell r="CG210">
            <v>18000</v>
          </cell>
          <cell r="CH210">
            <v>64000</v>
          </cell>
          <cell r="CI210">
            <v>66500</v>
          </cell>
          <cell r="CJ210">
            <v>311200</v>
          </cell>
          <cell r="CK210">
            <v>114000</v>
          </cell>
          <cell r="CL210">
            <v>66000</v>
          </cell>
        </row>
        <row r="211">
          <cell r="A211" t="str">
            <v>5101020114.116</v>
          </cell>
          <cell r="B211" t="str">
            <v>ค่าตอบแทนตามผลการปฏิบัติงาน (บริการ)</v>
          </cell>
          <cell r="C211">
            <v>19013516.440000001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356350</v>
          </cell>
          <cell r="T211">
            <v>0</v>
          </cell>
          <cell r="U211">
            <v>28800</v>
          </cell>
          <cell r="V211">
            <v>1640500</v>
          </cell>
          <cell r="W211">
            <v>22001352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16914438</v>
          </cell>
          <cell r="AL211">
            <v>0</v>
          </cell>
          <cell r="AM211">
            <v>0</v>
          </cell>
          <cell r="AN211">
            <v>0</v>
          </cell>
          <cell r="AO211">
            <v>922045</v>
          </cell>
          <cell r="AP211">
            <v>33630</v>
          </cell>
          <cell r="AQ211">
            <v>0</v>
          </cell>
          <cell r="AR211">
            <v>653800</v>
          </cell>
          <cell r="AS211">
            <v>390800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18103905.609999999</v>
          </cell>
          <cell r="BD211">
            <v>2216000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314500</v>
          </cell>
          <cell r="BL211">
            <v>20883974.5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65034665.75</v>
          </cell>
          <cell r="BS211">
            <v>0</v>
          </cell>
          <cell r="BT211">
            <v>2200</v>
          </cell>
          <cell r="BU211">
            <v>9150</v>
          </cell>
          <cell r="BV211">
            <v>0</v>
          </cell>
          <cell r="BW211">
            <v>0</v>
          </cell>
          <cell r="BX211">
            <v>4375600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</row>
        <row r="212">
          <cell r="A212" t="str">
            <v>5101020114.117</v>
          </cell>
          <cell r="B212" t="str">
            <v>ค่าตอบแทนตามผลการปฏิบัติงาน (สนับสนุน)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461200</v>
          </cell>
          <cell r="Q212">
            <v>0</v>
          </cell>
          <cell r="R212">
            <v>0</v>
          </cell>
          <cell r="S212">
            <v>0</v>
          </cell>
          <cell r="T212">
            <v>405200</v>
          </cell>
          <cell r="U212">
            <v>0</v>
          </cell>
          <cell r="V212">
            <v>203700</v>
          </cell>
          <cell r="W212">
            <v>1272168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585522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41820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9926652.4000000004</v>
          </cell>
          <cell r="BD212">
            <v>1359400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404400</v>
          </cell>
          <cell r="BJ212">
            <v>0</v>
          </cell>
          <cell r="BK212">
            <v>97000</v>
          </cell>
          <cell r="BL212">
            <v>5201019.5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52500000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38720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</row>
        <row r="213">
          <cell r="A213" t="str">
            <v>5101020114.118</v>
          </cell>
          <cell r="B213" t="str">
            <v>ค่าตอบแทนเพิ่มเติม (บริการ)</v>
          </cell>
          <cell r="C213">
            <v>890770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4800</v>
          </cell>
          <cell r="J213">
            <v>0</v>
          </cell>
          <cell r="K213">
            <v>4849400</v>
          </cell>
          <cell r="L213">
            <v>0</v>
          </cell>
          <cell r="M213">
            <v>29000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1360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5600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5964158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320240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1800</v>
          </cell>
          <cell r="AY213">
            <v>472085</v>
          </cell>
          <cell r="AZ213">
            <v>0</v>
          </cell>
          <cell r="BA213">
            <v>32400</v>
          </cell>
          <cell r="BB213">
            <v>455120</v>
          </cell>
          <cell r="BC213">
            <v>0</v>
          </cell>
          <cell r="BD213">
            <v>5000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131300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</row>
        <row r="214">
          <cell r="A214" t="str">
            <v>5101020114.119</v>
          </cell>
          <cell r="B214" t="str">
            <v>ค่าตอบแทนเพิ่มเติม (สนับสนุน)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231412.5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</row>
        <row r="215">
          <cell r="A215" t="str">
            <v>5101020114.120</v>
          </cell>
          <cell r="B215" t="str">
            <v>ค่าตอบแทนการปฏิบัติงานในลักษณะค่าเบี้ยเลี้ยงเหมาจ่าย (บริการ)</v>
          </cell>
          <cell r="C215">
            <v>0</v>
          </cell>
          <cell r="D215">
            <v>4090300</v>
          </cell>
          <cell r="E215">
            <v>3435400</v>
          </cell>
          <cell r="F215">
            <v>2687700</v>
          </cell>
          <cell r="G215">
            <v>2626864</v>
          </cell>
          <cell r="H215">
            <v>5196600</v>
          </cell>
          <cell r="I215">
            <v>4439200</v>
          </cell>
          <cell r="J215">
            <v>6237900</v>
          </cell>
          <cell r="K215">
            <v>3740000</v>
          </cell>
          <cell r="L215">
            <v>3189900</v>
          </cell>
          <cell r="M215">
            <v>9357500</v>
          </cell>
          <cell r="N215">
            <v>1721200</v>
          </cell>
          <cell r="O215">
            <v>14050900</v>
          </cell>
          <cell r="P215">
            <v>5058100</v>
          </cell>
          <cell r="Q215">
            <v>4824400</v>
          </cell>
          <cell r="R215">
            <v>9396100</v>
          </cell>
          <cell r="S215">
            <v>3232800</v>
          </cell>
          <cell r="T215">
            <v>6835000</v>
          </cell>
          <cell r="U215">
            <v>1557742</v>
          </cell>
          <cell r="V215">
            <v>1547500</v>
          </cell>
          <cell r="W215">
            <v>0</v>
          </cell>
          <cell r="X215">
            <v>2388600</v>
          </cell>
          <cell r="Y215">
            <v>5332500</v>
          </cell>
          <cell r="Z215">
            <v>5361600</v>
          </cell>
          <cell r="AA215">
            <v>3740800</v>
          </cell>
          <cell r="AB215">
            <v>3458400</v>
          </cell>
          <cell r="AC215">
            <v>3272700</v>
          </cell>
          <cell r="AD215">
            <v>9546700</v>
          </cell>
          <cell r="AE215">
            <v>4229930</v>
          </cell>
          <cell r="AF215">
            <v>4813100</v>
          </cell>
          <cell r="AG215">
            <v>4379484</v>
          </cell>
          <cell r="AH215">
            <v>11882500</v>
          </cell>
          <cell r="AI215">
            <v>3865585</v>
          </cell>
          <cell r="AJ215">
            <v>2922300</v>
          </cell>
          <cell r="AK215">
            <v>0</v>
          </cell>
          <cell r="AL215">
            <v>3479000</v>
          </cell>
          <cell r="AM215">
            <v>3020600</v>
          </cell>
          <cell r="AN215">
            <v>6490545</v>
          </cell>
          <cell r="AO215">
            <v>7021100</v>
          </cell>
          <cell r="AP215">
            <v>3880600</v>
          </cell>
          <cell r="AQ215">
            <v>3351487</v>
          </cell>
          <cell r="AR215">
            <v>11163108</v>
          </cell>
          <cell r="AS215">
            <v>4002702</v>
          </cell>
          <cell r="AT215">
            <v>6431600</v>
          </cell>
          <cell r="AU215">
            <v>3997300</v>
          </cell>
          <cell r="AV215">
            <v>3478200</v>
          </cell>
          <cell r="AW215">
            <v>1468111</v>
          </cell>
          <cell r="AX215">
            <v>2408297</v>
          </cell>
          <cell r="AY215">
            <v>3200171</v>
          </cell>
          <cell r="AZ215">
            <v>3355500</v>
          </cell>
          <cell r="BA215">
            <v>16621601</v>
          </cell>
          <cell r="BB215">
            <v>3677100</v>
          </cell>
          <cell r="BC215">
            <v>0</v>
          </cell>
          <cell r="BD215">
            <v>11418700</v>
          </cell>
          <cell r="BE215">
            <v>3050000</v>
          </cell>
          <cell r="BF215">
            <v>4828000</v>
          </cell>
          <cell r="BG215">
            <v>16569520</v>
          </cell>
          <cell r="BH215">
            <v>3598800</v>
          </cell>
          <cell r="BI215">
            <v>1816800</v>
          </cell>
          <cell r="BJ215">
            <v>2160602</v>
          </cell>
          <cell r="BK215">
            <v>2142433.33</v>
          </cell>
          <cell r="BL215">
            <v>0</v>
          </cell>
          <cell r="BM215">
            <v>7340700</v>
          </cell>
          <cell r="BN215">
            <v>5175836.3600000003</v>
          </cell>
          <cell r="BO215">
            <v>7726411</v>
          </cell>
          <cell r="BP215">
            <v>9246700</v>
          </cell>
          <cell r="BQ215">
            <v>4584700</v>
          </cell>
          <cell r="BR215">
            <v>0</v>
          </cell>
          <cell r="BS215">
            <v>4552500</v>
          </cell>
          <cell r="BT215">
            <v>4380400</v>
          </cell>
          <cell r="BU215">
            <v>11816800</v>
          </cell>
          <cell r="BV215">
            <v>1466400</v>
          </cell>
          <cell r="BW215">
            <v>4115100</v>
          </cell>
          <cell r="BX215">
            <v>9124100</v>
          </cell>
          <cell r="BY215">
            <v>2586880</v>
          </cell>
          <cell r="BZ215">
            <v>2425500</v>
          </cell>
          <cell r="CA215">
            <v>4466800</v>
          </cell>
          <cell r="CB215">
            <v>4691700</v>
          </cell>
          <cell r="CC215">
            <v>9378400</v>
          </cell>
          <cell r="CD215">
            <v>8679300</v>
          </cell>
          <cell r="CE215">
            <v>8137800</v>
          </cell>
          <cell r="CF215">
            <v>3042260</v>
          </cell>
          <cell r="CG215">
            <v>2766000</v>
          </cell>
          <cell r="CH215">
            <v>4232600</v>
          </cell>
          <cell r="CI215">
            <v>3466379</v>
          </cell>
          <cell r="CJ215">
            <v>8479000</v>
          </cell>
          <cell r="CK215">
            <v>1608555</v>
          </cell>
          <cell r="CL215">
            <v>2007400</v>
          </cell>
        </row>
        <row r="216">
          <cell r="A216" t="str">
            <v>5101020114.121</v>
          </cell>
          <cell r="B216" t="str">
            <v>ค่าตอบแทนการปฏิบัติงานในลักษณะค่าเบี้ยเลี้ยงเหมาจ่าย (สนับสนุน)</v>
          </cell>
          <cell r="C216">
            <v>0</v>
          </cell>
          <cell r="D216">
            <v>117600</v>
          </cell>
          <cell r="E216">
            <v>100500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218800</v>
          </cell>
          <cell r="L216">
            <v>0</v>
          </cell>
          <cell r="M216">
            <v>253500</v>
          </cell>
          <cell r="N216">
            <v>0</v>
          </cell>
          <cell r="O216">
            <v>0</v>
          </cell>
          <cell r="P216">
            <v>88200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805400</v>
          </cell>
          <cell r="AC216">
            <v>0</v>
          </cell>
          <cell r="AD216">
            <v>0</v>
          </cell>
          <cell r="AE216">
            <v>0</v>
          </cell>
          <cell r="AF216">
            <v>284400</v>
          </cell>
          <cell r="AG216">
            <v>0</v>
          </cell>
          <cell r="AH216">
            <v>0</v>
          </cell>
          <cell r="AI216">
            <v>244937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72000</v>
          </cell>
          <cell r="AR216">
            <v>0</v>
          </cell>
          <cell r="AS216">
            <v>0</v>
          </cell>
          <cell r="AT216">
            <v>0</v>
          </cell>
          <cell r="AU216">
            <v>369600</v>
          </cell>
          <cell r="AV216">
            <v>0</v>
          </cell>
          <cell r="AW216">
            <v>76000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1473800</v>
          </cell>
          <cell r="BE216">
            <v>550000</v>
          </cell>
          <cell r="BF216">
            <v>134000</v>
          </cell>
          <cell r="BG216">
            <v>0</v>
          </cell>
          <cell r="BH216">
            <v>256200</v>
          </cell>
          <cell r="BI216">
            <v>469900</v>
          </cell>
          <cell r="BJ216">
            <v>649200</v>
          </cell>
          <cell r="BK216">
            <v>0</v>
          </cell>
          <cell r="BL216">
            <v>0</v>
          </cell>
          <cell r="BM216">
            <v>0</v>
          </cell>
          <cell r="BN216">
            <v>418900</v>
          </cell>
          <cell r="BO216">
            <v>90800</v>
          </cell>
          <cell r="BP216">
            <v>316200</v>
          </cell>
          <cell r="BQ216">
            <v>0</v>
          </cell>
          <cell r="BR216">
            <v>0</v>
          </cell>
          <cell r="BS216">
            <v>15400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7700</v>
          </cell>
          <cell r="CC216">
            <v>3600</v>
          </cell>
          <cell r="CD216">
            <v>0</v>
          </cell>
          <cell r="CE216">
            <v>0</v>
          </cell>
          <cell r="CF216">
            <v>0</v>
          </cell>
          <cell r="CG216">
            <v>144800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</row>
        <row r="217">
          <cell r="A217" t="str">
            <v>5101020115.101</v>
          </cell>
          <cell r="B217" t="str">
            <v>ค่าตอบแทนพิเศษชายแดนภาคใต้ (บริการ)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500265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</row>
        <row r="218">
          <cell r="A218" t="str">
            <v>5101020199.102</v>
          </cell>
          <cell r="B218" t="str">
            <v>เงินเพิ่มสำหรับตำแหน่งที่มีเหตุพิเศษ  (บริการ)</v>
          </cell>
          <cell r="C218">
            <v>12240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60000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1200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</row>
        <row r="219">
          <cell r="A219" t="str">
            <v>5101020199.103</v>
          </cell>
          <cell r="B219" t="str">
            <v>เงินเพิ่มสำหรับตำแหน่งที่มีเหตุพิเศษ  (สนับสนุน)</v>
          </cell>
          <cell r="C219">
            <v>54000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4080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8160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</row>
        <row r="220">
          <cell r="A220" t="str">
            <v>5101030101.101</v>
          </cell>
          <cell r="B220" t="str">
            <v>เงินช่วยการศึกษาบุตร</v>
          </cell>
          <cell r="C220">
            <v>1302868</v>
          </cell>
          <cell r="D220">
            <v>128931.5</v>
          </cell>
          <cell r="E220">
            <v>154300</v>
          </cell>
          <cell r="F220">
            <v>221864</v>
          </cell>
          <cell r="G220">
            <v>87790</v>
          </cell>
          <cell r="H220">
            <v>0</v>
          </cell>
          <cell r="I220">
            <v>280640.25</v>
          </cell>
          <cell r="J220">
            <v>510860</v>
          </cell>
          <cell r="K220">
            <v>168827</v>
          </cell>
          <cell r="L220">
            <v>59098</v>
          </cell>
          <cell r="M220">
            <v>372618</v>
          </cell>
          <cell r="N220">
            <v>0</v>
          </cell>
          <cell r="O220">
            <v>608937.71</v>
          </cell>
          <cell r="P220">
            <v>143595</v>
          </cell>
          <cell r="Q220">
            <v>206900</v>
          </cell>
          <cell r="R220">
            <v>300365</v>
          </cell>
          <cell r="S220">
            <v>217097</v>
          </cell>
          <cell r="T220">
            <v>117393</v>
          </cell>
          <cell r="U220">
            <v>47116.25</v>
          </cell>
          <cell r="V220">
            <v>41450</v>
          </cell>
          <cell r="W220">
            <v>1659930</v>
          </cell>
          <cell r="X220">
            <v>115030</v>
          </cell>
          <cell r="Y220">
            <v>154901</v>
          </cell>
          <cell r="Z220">
            <v>107583.5</v>
          </cell>
          <cell r="AA220">
            <v>73170</v>
          </cell>
          <cell r="AB220">
            <v>199136</v>
          </cell>
          <cell r="AC220">
            <v>3100</v>
          </cell>
          <cell r="AD220">
            <v>457600.25</v>
          </cell>
          <cell r="AE220">
            <v>129349</v>
          </cell>
          <cell r="AF220">
            <v>46899.75</v>
          </cell>
          <cell r="AG220">
            <v>81798.23</v>
          </cell>
          <cell r="AH220">
            <v>100841.25</v>
          </cell>
          <cell r="AI220">
            <v>80041</v>
          </cell>
          <cell r="AJ220">
            <v>93137.5</v>
          </cell>
          <cell r="AK220">
            <v>2007280.25</v>
          </cell>
          <cell r="AL220">
            <v>163885</v>
          </cell>
          <cell r="AM220">
            <v>105000</v>
          </cell>
          <cell r="AN220">
            <v>200798.5</v>
          </cell>
          <cell r="AO220">
            <v>389695</v>
          </cell>
          <cell r="AP220">
            <v>219430</v>
          </cell>
          <cell r="AQ220">
            <v>95605.75</v>
          </cell>
          <cell r="AR220">
            <v>208712</v>
          </cell>
          <cell r="AS220">
            <v>187210</v>
          </cell>
          <cell r="AT220">
            <v>213705</v>
          </cell>
          <cell r="AU220">
            <v>173268.75</v>
          </cell>
          <cell r="AV220">
            <v>100470.5</v>
          </cell>
          <cell r="AW220">
            <v>144200</v>
          </cell>
          <cell r="AX220">
            <v>256850</v>
          </cell>
          <cell r="AY220">
            <v>130456.5</v>
          </cell>
          <cell r="AZ220">
            <v>82350</v>
          </cell>
          <cell r="BA220">
            <v>509322.25</v>
          </cell>
          <cell r="BB220">
            <v>24613.5</v>
          </cell>
          <cell r="BC220">
            <v>1692391</v>
          </cell>
          <cell r="BD220">
            <v>100700</v>
          </cell>
          <cell r="BE220">
            <v>277636.5</v>
          </cell>
          <cell r="BF220">
            <v>102750</v>
          </cell>
          <cell r="BG220">
            <v>0</v>
          </cell>
          <cell r="BH220">
            <v>115469</v>
          </cell>
          <cell r="BI220">
            <v>2400</v>
          </cell>
          <cell r="BJ220">
            <v>32550</v>
          </cell>
          <cell r="BK220">
            <v>19500</v>
          </cell>
          <cell r="BL220">
            <v>810585.5</v>
          </cell>
          <cell r="BM220">
            <v>275360</v>
          </cell>
          <cell r="BN220">
            <v>75500</v>
          </cell>
          <cell r="BO220">
            <v>0</v>
          </cell>
          <cell r="BP220">
            <v>199570</v>
          </cell>
          <cell r="BQ220">
            <v>17400</v>
          </cell>
          <cell r="BR220">
            <v>5535362</v>
          </cell>
          <cell r="BS220">
            <v>82640</v>
          </cell>
          <cell r="BT220">
            <v>347853.5</v>
          </cell>
          <cell r="BU220">
            <v>455335.25</v>
          </cell>
          <cell r="BV220">
            <v>129841.5</v>
          </cell>
          <cell r="BW220">
            <v>109243.5</v>
          </cell>
          <cell r="BX220">
            <v>287165.25</v>
          </cell>
          <cell r="BY220">
            <v>165703.5</v>
          </cell>
          <cell r="BZ220">
            <v>22000</v>
          </cell>
          <cell r="CA220">
            <v>78364.5</v>
          </cell>
          <cell r="CB220">
            <v>202973</v>
          </cell>
          <cell r="CC220">
            <v>251513.25</v>
          </cell>
          <cell r="CD220">
            <v>70990.25</v>
          </cell>
          <cell r="CE220">
            <v>222540</v>
          </cell>
          <cell r="CF220">
            <v>227606</v>
          </cell>
          <cell r="CG220">
            <v>114046</v>
          </cell>
          <cell r="CH220">
            <v>6900</v>
          </cell>
          <cell r="CI220">
            <v>78511</v>
          </cell>
          <cell r="CJ220">
            <v>239058</v>
          </cell>
          <cell r="CK220">
            <v>0</v>
          </cell>
          <cell r="CL220">
            <v>34885</v>
          </cell>
        </row>
        <row r="221">
          <cell r="A221" t="str">
            <v>5101030205.101</v>
          </cell>
          <cell r="B221" t="str">
            <v>เงินช่วยค่ารักษา พยาบาลประเภทผู้ป่วยนอก ร.พ.รัฐ สำหรับผู้มีสิทธิตามกฎหมายยกเว้นผู้รับเบี้ยหวัด/บำนาญ</v>
          </cell>
          <cell r="C221">
            <v>941643</v>
          </cell>
          <cell r="D221">
            <v>0</v>
          </cell>
          <cell r="E221">
            <v>76113</v>
          </cell>
          <cell r="F221">
            <v>247955</v>
          </cell>
          <cell r="G221">
            <v>45810</v>
          </cell>
          <cell r="H221">
            <v>0</v>
          </cell>
          <cell r="I221">
            <v>94621</v>
          </cell>
          <cell r="J221">
            <v>205545</v>
          </cell>
          <cell r="K221">
            <v>43625</v>
          </cell>
          <cell r="L221">
            <v>21169</v>
          </cell>
          <cell r="M221">
            <v>249848</v>
          </cell>
          <cell r="N221">
            <v>0</v>
          </cell>
          <cell r="O221">
            <v>278484.25</v>
          </cell>
          <cell r="P221">
            <v>28925</v>
          </cell>
          <cell r="Q221">
            <v>57688</v>
          </cell>
          <cell r="R221">
            <v>95889.25</v>
          </cell>
          <cell r="S221">
            <v>0</v>
          </cell>
          <cell r="T221">
            <v>40717</v>
          </cell>
          <cell r="U221">
            <v>3460</v>
          </cell>
          <cell r="V221">
            <v>38713</v>
          </cell>
          <cell r="W221">
            <v>837846.5</v>
          </cell>
          <cell r="X221">
            <v>19271</v>
          </cell>
          <cell r="Y221">
            <v>38879</v>
          </cell>
          <cell r="Z221">
            <v>18995</v>
          </cell>
          <cell r="AA221">
            <v>20282</v>
          </cell>
          <cell r="AB221">
            <v>79402.5</v>
          </cell>
          <cell r="AC221">
            <v>0</v>
          </cell>
          <cell r="AD221">
            <v>119167.75</v>
          </cell>
          <cell r="AE221">
            <v>37461</v>
          </cell>
          <cell r="AF221">
            <v>115582</v>
          </cell>
          <cell r="AG221">
            <v>13918</v>
          </cell>
          <cell r="AH221">
            <v>63812.5</v>
          </cell>
          <cell r="AI221">
            <v>30786</v>
          </cell>
          <cell r="AJ221">
            <v>4474</v>
          </cell>
          <cell r="AK221">
            <v>950667.25</v>
          </cell>
          <cell r="AL221">
            <v>54488</v>
          </cell>
          <cell r="AM221">
            <v>16689</v>
          </cell>
          <cell r="AN221">
            <v>69697</v>
          </cell>
          <cell r="AO221">
            <v>110721</v>
          </cell>
          <cell r="AP221">
            <v>30988.5</v>
          </cell>
          <cell r="AQ221">
            <v>29194.25</v>
          </cell>
          <cell r="AR221">
            <v>182777.5</v>
          </cell>
          <cell r="AS221">
            <v>95856</v>
          </cell>
          <cell r="AT221">
            <v>73076</v>
          </cell>
          <cell r="AU221">
            <v>145548</v>
          </cell>
          <cell r="AV221">
            <v>12675</v>
          </cell>
          <cell r="AW221">
            <v>14195</v>
          </cell>
          <cell r="AX221">
            <v>185345</v>
          </cell>
          <cell r="AY221">
            <v>12379</v>
          </cell>
          <cell r="AZ221">
            <v>76436</v>
          </cell>
          <cell r="BA221">
            <v>171401</v>
          </cell>
          <cell r="BB221">
            <v>56281</v>
          </cell>
          <cell r="BC221">
            <v>1811280.5</v>
          </cell>
          <cell r="BD221">
            <v>211062</v>
          </cell>
          <cell r="BE221">
            <v>164885</v>
          </cell>
          <cell r="BF221">
            <v>19933</v>
          </cell>
          <cell r="BG221">
            <v>0</v>
          </cell>
          <cell r="BH221">
            <v>21278</v>
          </cell>
          <cell r="BI221">
            <v>0</v>
          </cell>
          <cell r="BJ221">
            <v>4734</v>
          </cell>
          <cell r="BK221">
            <v>30206</v>
          </cell>
          <cell r="BL221">
            <v>380089</v>
          </cell>
          <cell r="BM221">
            <v>87978</v>
          </cell>
          <cell r="BN221">
            <v>81644</v>
          </cell>
          <cell r="BO221">
            <v>218369</v>
          </cell>
          <cell r="BP221">
            <v>36100</v>
          </cell>
          <cell r="BQ221">
            <v>56888</v>
          </cell>
          <cell r="BR221">
            <v>1223490.5</v>
          </cell>
          <cell r="BS221">
            <v>13387</v>
          </cell>
          <cell r="BT221">
            <v>65385</v>
          </cell>
          <cell r="BU221">
            <v>74786.5</v>
          </cell>
          <cell r="BV221">
            <v>6956</v>
          </cell>
          <cell r="BW221">
            <v>34947</v>
          </cell>
          <cell r="BX221">
            <v>71476</v>
          </cell>
          <cell r="BY221">
            <v>39350</v>
          </cell>
          <cell r="BZ221">
            <v>0</v>
          </cell>
          <cell r="CA221">
            <v>8426</v>
          </cell>
          <cell r="CB221">
            <v>41091</v>
          </cell>
          <cell r="CC221">
            <v>105091</v>
          </cell>
          <cell r="CD221">
            <v>40299</v>
          </cell>
          <cell r="CE221">
            <v>0</v>
          </cell>
          <cell r="CF221">
            <v>24001.4</v>
          </cell>
          <cell r="CG221">
            <v>42120</v>
          </cell>
          <cell r="CH221">
            <v>0</v>
          </cell>
          <cell r="CI221">
            <v>71097</v>
          </cell>
          <cell r="CJ221">
            <v>83910.5</v>
          </cell>
          <cell r="CK221">
            <v>31870.5</v>
          </cell>
          <cell r="CL221">
            <v>23784</v>
          </cell>
        </row>
        <row r="222">
          <cell r="A222" t="str">
            <v>5101030206.101</v>
          </cell>
          <cell r="B222" t="str">
            <v>เงินช่วยค่ารักษา พยาบาลประเภทผู้ป่วยใน ร.พ.รัฐ สำหรับผู้มีสิทธิตามกฎหมายยกเว้นผู้รับเบี้ยหวัด/บำนาญ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7215</v>
          </cell>
          <cell r="T222">
            <v>0</v>
          </cell>
          <cell r="U222">
            <v>23826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100269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59373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</row>
        <row r="223">
          <cell r="A223" t="str">
            <v>5101030207.101</v>
          </cell>
          <cell r="B223" t="str">
            <v>เงินช่วยค่ารักษา พยาบาลประเภทผู้ป่วยนอก ร.พ.เอกชนสำหรับผู้มีสิทธิตามกฎหมายยกเว้นผู้รับเบี้ยหวัด /บำนาญ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</row>
        <row r="224">
          <cell r="A224" t="str">
            <v>5101030208.101</v>
          </cell>
          <cell r="B224" t="str">
            <v>เงินช่วยค่ารักษา พยาบาลประเภทผู้ป่วยในร.พ.เอกชนสำหรับผู้มีสิทธิตามกฎหมายยกเว้นผู้รับเบี้ยหวัด /บำนาญ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28000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9000</v>
          </cell>
          <cell r="BK224">
            <v>0</v>
          </cell>
          <cell r="BL224">
            <v>618</v>
          </cell>
          <cell r="BM224">
            <v>9000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7970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57000</v>
          </cell>
          <cell r="BY224">
            <v>8000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</row>
        <row r="225">
          <cell r="A225" t="str">
            <v>5101030211.101</v>
          </cell>
          <cell r="B225" t="str">
            <v>เงินช่วยเหลือค่ารักษาพยาบาลตามกฎหมายสงเคราะห์ข้าราชการ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</row>
        <row r="226">
          <cell r="A226" t="str">
            <v>5101040107.101</v>
          </cell>
          <cell r="B226" t="str">
            <v>บำเหน็จตกทอด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</row>
        <row r="227">
          <cell r="A227" t="str">
            <v>5101040111.101</v>
          </cell>
          <cell r="B227" t="str">
            <v>เงินช่วยพิเศษกรณีผู้รับบำนาญเสียชีวิต</v>
          </cell>
          <cell r="C227">
            <v>187460.31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</row>
        <row r="228">
          <cell r="A228" t="str">
            <v>5101040118.101</v>
          </cell>
          <cell r="B228" t="str">
            <v>บำนาญตกทอด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</row>
        <row r="229">
          <cell r="A229" t="str">
            <v>5101040202.101</v>
          </cell>
          <cell r="B229" t="str">
            <v>เงินช่วยการศึกษาบุตร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16000</v>
          </cell>
          <cell r="M229">
            <v>24056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24750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161270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25000</v>
          </cell>
          <cell r="BD229">
            <v>251615</v>
          </cell>
          <cell r="BE229">
            <v>0</v>
          </cell>
          <cell r="BF229">
            <v>0</v>
          </cell>
          <cell r="BG229">
            <v>754837</v>
          </cell>
          <cell r="BH229">
            <v>0</v>
          </cell>
          <cell r="BI229">
            <v>1870</v>
          </cell>
          <cell r="BJ229">
            <v>0</v>
          </cell>
          <cell r="BK229">
            <v>0</v>
          </cell>
          <cell r="BL229">
            <v>19400</v>
          </cell>
          <cell r="BM229">
            <v>0</v>
          </cell>
          <cell r="BN229">
            <v>0</v>
          </cell>
          <cell r="BO229">
            <v>224060</v>
          </cell>
          <cell r="BP229">
            <v>0</v>
          </cell>
          <cell r="BQ229">
            <v>4400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44257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44820</v>
          </cell>
          <cell r="CH229">
            <v>1870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</row>
        <row r="230">
          <cell r="A230" t="str">
            <v>5101040204.101</v>
          </cell>
          <cell r="B230" t="str">
            <v>เงินช่วยค่ารักษา พยาบาลประเภทผู้ป่วยนอก ร.พ.รัฐ สำหรับผู้รับเบี้ยหวัด /บำนาญตามกฎหมาย</v>
          </cell>
          <cell r="C230">
            <v>96354.5</v>
          </cell>
          <cell r="D230">
            <v>73494.5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3980</v>
          </cell>
          <cell r="M230">
            <v>72760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46606</v>
          </cell>
          <cell r="X230">
            <v>0</v>
          </cell>
          <cell r="Y230">
            <v>0</v>
          </cell>
          <cell r="Z230">
            <v>8959.5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4681.5</v>
          </cell>
          <cell r="AK230">
            <v>93194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532834</v>
          </cell>
          <cell r="BD230">
            <v>0</v>
          </cell>
          <cell r="BE230">
            <v>0</v>
          </cell>
          <cell r="BF230">
            <v>0</v>
          </cell>
          <cell r="BG230">
            <v>319477</v>
          </cell>
          <cell r="BH230">
            <v>0</v>
          </cell>
          <cell r="BI230">
            <v>5192</v>
          </cell>
          <cell r="BJ230">
            <v>0</v>
          </cell>
          <cell r="BK230">
            <v>0</v>
          </cell>
          <cell r="BL230">
            <v>1384</v>
          </cell>
          <cell r="BM230">
            <v>0</v>
          </cell>
          <cell r="BN230">
            <v>4685</v>
          </cell>
          <cell r="BO230">
            <v>28410</v>
          </cell>
          <cell r="BP230">
            <v>0</v>
          </cell>
          <cell r="BQ230">
            <v>0</v>
          </cell>
          <cell r="BR230">
            <v>266037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1400</v>
          </cell>
          <cell r="CG230">
            <v>0</v>
          </cell>
          <cell r="CH230">
            <v>20305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</row>
        <row r="231">
          <cell r="A231" t="str">
            <v>5101040205.101</v>
          </cell>
          <cell r="B231" t="str">
            <v>เงินช่วยค่ารักษา พยาบาลประเภทผู้ป่วยใน ร.พ.รัฐ สำหรับผู้รับเบี้ยหวัด /บำนาญตามกฎหมาย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9825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</row>
        <row r="232">
          <cell r="A232" t="str">
            <v>5101040206.101</v>
          </cell>
          <cell r="B232" t="str">
            <v>เงินช่วยค่ารักษา พยาบาลประเภทผู้ป่วยนอก ร.พ.เอกชน สำหรับผู้รับเบี้ยหวัด/บำนาญตามกฎหมาย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</row>
        <row r="233">
          <cell r="A233" t="str">
            <v>5101040207.101</v>
          </cell>
          <cell r="B233" t="str">
            <v>เงินช่วยค่ารักษา พยาบาลประเภทผู้ป่วยใน ร.พ.เอกชน สำหรับผู้รับเบี้ยหวัด/บำนาญตามกฎหมาย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</row>
        <row r="234">
          <cell r="A234" t="str">
            <v>5102010106.101</v>
          </cell>
          <cell r="B234" t="str">
            <v>ค่าใช้จ่ายทุนการ ศึกษา-ในประเทศ</v>
          </cell>
          <cell r="C234">
            <v>660000</v>
          </cell>
          <cell r="D234">
            <v>0</v>
          </cell>
          <cell r="E234">
            <v>300000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120000</v>
          </cell>
          <cell r="L234">
            <v>0</v>
          </cell>
          <cell r="M234">
            <v>210000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60000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6780000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1410000</v>
          </cell>
          <cell r="AS234">
            <v>60000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570000</v>
          </cell>
          <cell r="BB234">
            <v>60000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22310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60000</v>
          </cell>
          <cell r="BW234">
            <v>60000</v>
          </cell>
          <cell r="BX234">
            <v>0</v>
          </cell>
          <cell r="BY234">
            <v>90000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30000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90000</v>
          </cell>
          <cell r="CL234">
            <v>90000</v>
          </cell>
        </row>
        <row r="235">
          <cell r="A235" t="str">
            <v>5102010199.101</v>
          </cell>
          <cell r="B235" t="str">
            <v>ค่าใช้จ่ายด้านการฝึกอบรม-ในประเทศ</v>
          </cell>
          <cell r="C235">
            <v>8194916.9000000004</v>
          </cell>
          <cell r="D235">
            <v>75100</v>
          </cell>
          <cell r="E235">
            <v>76696</v>
          </cell>
          <cell r="F235">
            <v>87106.4</v>
          </cell>
          <cell r="G235">
            <v>136228</v>
          </cell>
          <cell r="H235">
            <v>214326</v>
          </cell>
          <cell r="I235">
            <v>513608.62</v>
          </cell>
          <cell r="J235">
            <v>806231</v>
          </cell>
          <cell r="K235">
            <v>414448</v>
          </cell>
          <cell r="L235">
            <v>0</v>
          </cell>
          <cell r="M235">
            <v>1598231.75</v>
          </cell>
          <cell r="N235">
            <v>173229.39</v>
          </cell>
          <cell r="O235">
            <v>2061197.96</v>
          </cell>
          <cell r="P235">
            <v>767029.79</v>
          </cell>
          <cell r="Q235">
            <v>862840</v>
          </cell>
          <cell r="R235">
            <v>1025142.9</v>
          </cell>
          <cell r="S235">
            <v>662061</v>
          </cell>
          <cell r="T235">
            <v>506192.52</v>
          </cell>
          <cell r="U235">
            <v>286059</v>
          </cell>
          <cell r="V235">
            <v>67161</v>
          </cell>
          <cell r="W235">
            <v>1933471.5</v>
          </cell>
          <cell r="X235">
            <v>456967</v>
          </cell>
          <cell r="Y235">
            <v>86264</v>
          </cell>
          <cell r="Z235">
            <v>63000</v>
          </cell>
          <cell r="AA235">
            <v>75234</v>
          </cell>
          <cell r="AB235">
            <v>173050</v>
          </cell>
          <cell r="AC235">
            <v>31670</v>
          </cell>
          <cell r="AD235">
            <v>1731963.1</v>
          </cell>
          <cell r="AE235">
            <v>46706</v>
          </cell>
          <cell r="AF235">
            <v>390180.41</v>
          </cell>
          <cell r="AG235">
            <v>4474</v>
          </cell>
          <cell r="AH235">
            <v>301970.52</v>
          </cell>
          <cell r="AI235">
            <v>0</v>
          </cell>
          <cell r="AJ235">
            <v>126112</v>
          </cell>
          <cell r="AK235">
            <v>3580038.68</v>
          </cell>
          <cell r="AL235">
            <v>677585</v>
          </cell>
          <cell r="AM235">
            <v>377480.3</v>
          </cell>
          <cell r="AN235">
            <v>504036.8</v>
          </cell>
          <cell r="AO235">
            <v>967108.9</v>
          </cell>
          <cell r="AP235">
            <v>380168</v>
          </cell>
          <cell r="AQ235">
            <v>128865.1</v>
          </cell>
          <cell r="AR235">
            <v>103605</v>
          </cell>
          <cell r="AS235">
            <v>637588</v>
          </cell>
          <cell r="AT235">
            <v>0</v>
          </cell>
          <cell r="AU235">
            <v>351572.83</v>
          </cell>
          <cell r="AV235">
            <v>509226.1</v>
          </cell>
          <cell r="AW235">
            <v>383884.91</v>
          </cell>
          <cell r="AX235">
            <v>334910.90000000002</v>
          </cell>
          <cell r="AY235">
            <v>480873</v>
          </cell>
          <cell r="AZ235">
            <v>473992</v>
          </cell>
          <cell r="BA235">
            <v>3388632.24</v>
          </cell>
          <cell r="BB235">
            <v>0</v>
          </cell>
          <cell r="BC235">
            <v>5644369.2300000004</v>
          </cell>
          <cell r="BD235">
            <v>790290.31</v>
          </cell>
          <cell r="BE235">
            <v>90096</v>
          </cell>
          <cell r="BF235">
            <v>298150</v>
          </cell>
          <cell r="BG235">
            <v>3287903.05</v>
          </cell>
          <cell r="BH235">
            <v>140748</v>
          </cell>
          <cell r="BI235">
            <v>156221</v>
          </cell>
          <cell r="BJ235">
            <v>294884</v>
          </cell>
          <cell r="BK235">
            <v>95688</v>
          </cell>
          <cell r="BL235">
            <v>5194149.04</v>
          </cell>
          <cell r="BM235">
            <v>229971.11</v>
          </cell>
          <cell r="BN235">
            <v>513012.63</v>
          </cell>
          <cell r="BO235">
            <v>909836.66</v>
          </cell>
          <cell r="BP235">
            <v>470918.15</v>
          </cell>
          <cell r="BQ235">
            <v>929478.77</v>
          </cell>
          <cell r="BR235">
            <v>8940171.9100000001</v>
          </cell>
          <cell r="BS235">
            <v>216238</v>
          </cell>
          <cell r="BT235">
            <v>468536.46</v>
          </cell>
          <cell r="BU235">
            <v>640551.6</v>
          </cell>
          <cell r="BV235">
            <v>199225.60000000001</v>
          </cell>
          <cell r="BW235">
            <v>224376.2</v>
          </cell>
          <cell r="BX235">
            <v>674568.3</v>
          </cell>
          <cell r="BY235">
            <v>159037.65</v>
          </cell>
          <cell r="BZ235">
            <v>397989.26</v>
          </cell>
          <cell r="CA235">
            <v>246224.9</v>
          </cell>
          <cell r="CB235">
            <v>155866.51</v>
          </cell>
          <cell r="CC235">
            <v>1295029.74</v>
          </cell>
          <cell r="CD235">
            <v>918672.69</v>
          </cell>
          <cell r="CE235">
            <v>385039</v>
          </cell>
          <cell r="CF235">
            <v>278607</v>
          </cell>
          <cell r="CG235">
            <v>85638</v>
          </cell>
          <cell r="CH235">
            <v>508709.86</v>
          </cell>
          <cell r="CI235">
            <v>176771.48</v>
          </cell>
          <cell r="CJ235">
            <v>2029977.33</v>
          </cell>
          <cell r="CK235">
            <v>155030.39999999999</v>
          </cell>
          <cell r="CL235">
            <v>259591.24</v>
          </cell>
        </row>
        <row r="236">
          <cell r="A236" t="str">
            <v>5102030199.101</v>
          </cell>
          <cell r="B236" t="str">
            <v>ค่าใช้จ่ายด้านการฝึกอบรม-บุคคลภายนอก</v>
          </cell>
          <cell r="C236">
            <v>30000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2185097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4880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46901.24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</row>
        <row r="237">
          <cell r="A237" t="str">
            <v>5103010102.101</v>
          </cell>
          <cell r="B237" t="str">
            <v>ค่าเบี้ยเลี้ยง-ในประเทศ</v>
          </cell>
          <cell r="C237">
            <v>752172</v>
          </cell>
          <cell r="D237">
            <v>256292</v>
          </cell>
          <cell r="E237">
            <v>54870</v>
          </cell>
          <cell r="F237">
            <v>8640</v>
          </cell>
          <cell r="G237">
            <v>240</v>
          </cell>
          <cell r="H237">
            <v>0</v>
          </cell>
          <cell r="I237">
            <v>0</v>
          </cell>
          <cell r="J237">
            <v>70164</v>
          </cell>
          <cell r="K237">
            <v>0</v>
          </cell>
          <cell r="L237">
            <v>53480</v>
          </cell>
          <cell r="M237">
            <v>50916</v>
          </cell>
          <cell r="N237">
            <v>2760</v>
          </cell>
          <cell r="O237">
            <v>117040</v>
          </cell>
          <cell r="P237">
            <v>65761</v>
          </cell>
          <cell r="Q237">
            <v>5280</v>
          </cell>
          <cell r="R237">
            <v>247922</v>
          </cell>
          <cell r="S237">
            <v>13480</v>
          </cell>
          <cell r="T237">
            <v>38510.879999999997</v>
          </cell>
          <cell r="U237">
            <v>0</v>
          </cell>
          <cell r="V237">
            <v>5600</v>
          </cell>
          <cell r="W237">
            <v>1145062</v>
          </cell>
          <cell r="X237">
            <v>480</v>
          </cell>
          <cell r="Y237">
            <v>49040</v>
          </cell>
          <cell r="Z237">
            <v>28320</v>
          </cell>
          <cell r="AA237">
            <v>14880</v>
          </cell>
          <cell r="AB237">
            <v>24240</v>
          </cell>
          <cell r="AC237">
            <v>14620</v>
          </cell>
          <cell r="AD237">
            <v>3840</v>
          </cell>
          <cell r="AE237">
            <v>51498</v>
          </cell>
          <cell r="AF237">
            <v>0</v>
          </cell>
          <cell r="AG237">
            <v>45298</v>
          </cell>
          <cell r="AH237">
            <v>360</v>
          </cell>
          <cell r="AI237">
            <v>44090</v>
          </cell>
          <cell r="AJ237">
            <v>28480</v>
          </cell>
          <cell r="AK237">
            <v>409468</v>
          </cell>
          <cell r="AL237">
            <v>0</v>
          </cell>
          <cell r="AM237">
            <v>17080</v>
          </cell>
          <cell r="AN237">
            <v>21200</v>
          </cell>
          <cell r="AO237">
            <v>0</v>
          </cell>
          <cell r="AP237">
            <v>0</v>
          </cell>
          <cell r="AQ237">
            <v>15716</v>
          </cell>
          <cell r="AR237">
            <v>160065</v>
          </cell>
          <cell r="AS237">
            <v>2000</v>
          </cell>
          <cell r="AT237">
            <v>94520</v>
          </cell>
          <cell r="AU237">
            <v>56560</v>
          </cell>
          <cell r="AV237">
            <v>0</v>
          </cell>
          <cell r="AW237">
            <v>0</v>
          </cell>
          <cell r="AX237">
            <v>4399</v>
          </cell>
          <cell r="AY237">
            <v>2640</v>
          </cell>
          <cell r="AZ237">
            <v>16494</v>
          </cell>
          <cell r="BA237">
            <v>0</v>
          </cell>
          <cell r="BB237">
            <v>93840</v>
          </cell>
          <cell r="BC237">
            <v>127210</v>
          </cell>
          <cell r="BD237">
            <v>720</v>
          </cell>
          <cell r="BE237">
            <v>54326</v>
          </cell>
          <cell r="BF237">
            <v>100620</v>
          </cell>
          <cell r="BG237">
            <v>116070</v>
          </cell>
          <cell r="BH237">
            <v>10480</v>
          </cell>
          <cell r="BI237">
            <v>0</v>
          </cell>
          <cell r="BJ237">
            <v>32000</v>
          </cell>
          <cell r="BK237">
            <v>14980</v>
          </cell>
          <cell r="BL237">
            <v>0</v>
          </cell>
          <cell r="BM237">
            <v>37520</v>
          </cell>
          <cell r="BN237">
            <v>37760</v>
          </cell>
          <cell r="BO237">
            <v>3740</v>
          </cell>
          <cell r="BP237">
            <v>0</v>
          </cell>
          <cell r="BQ237">
            <v>360</v>
          </cell>
          <cell r="BR237">
            <v>373864</v>
          </cell>
          <cell r="BS237">
            <v>0</v>
          </cell>
          <cell r="BT237">
            <v>0</v>
          </cell>
          <cell r="BU237">
            <v>37520</v>
          </cell>
          <cell r="BV237">
            <v>2208</v>
          </cell>
          <cell r="BW237">
            <v>0</v>
          </cell>
          <cell r="BX237">
            <v>1920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11760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</row>
        <row r="238">
          <cell r="A238" t="str">
            <v>5103010103.101</v>
          </cell>
          <cell r="B238" t="str">
            <v>ค่าที่พัก-ในประเทศ</v>
          </cell>
          <cell r="C238">
            <v>878790</v>
          </cell>
          <cell r="D238">
            <v>72096</v>
          </cell>
          <cell r="E238">
            <v>21994</v>
          </cell>
          <cell r="F238">
            <v>29769</v>
          </cell>
          <cell r="G238">
            <v>0</v>
          </cell>
          <cell r="H238">
            <v>0</v>
          </cell>
          <cell r="I238">
            <v>5120</v>
          </cell>
          <cell r="J238">
            <v>96440</v>
          </cell>
          <cell r="K238">
            <v>0</v>
          </cell>
          <cell r="L238">
            <v>110766</v>
          </cell>
          <cell r="M238">
            <v>15800</v>
          </cell>
          <cell r="N238">
            <v>0</v>
          </cell>
          <cell r="O238">
            <v>81100</v>
          </cell>
          <cell r="P238">
            <v>0</v>
          </cell>
          <cell r="Q238">
            <v>10300</v>
          </cell>
          <cell r="R238">
            <v>168060</v>
          </cell>
          <cell r="S238">
            <v>11400</v>
          </cell>
          <cell r="T238">
            <v>15104.36</v>
          </cell>
          <cell r="U238">
            <v>0</v>
          </cell>
          <cell r="V238">
            <v>4540</v>
          </cell>
          <cell r="W238">
            <v>1620999.84</v>
          </cell>
          <cell r="X238">
            <v>0</v>
          </cell>
          <cell r="Y238">
            <v>111710</v>
          </cell>
          <cell r="Z238">
            <v>83120</v>
          </cell>
          <cell r="AA238">
            <v>22400</v>
          </cell>
          <cell r="AB238">
            <v>111072.77</v>
          </cell>
          <cell r="AC238">
            <v>19150</v>
          </cell>
          <cell r="AD238">
            <v>800</v>
          </cell>
          <cell r="AE238">
            <v>29560</v>
          </cell>
          <cell r="AF238">
            <v>0</v>
          </cell>
          <cell r="AG238">
            <v>108420</v>
          </cell>
          <cell r="AH238">
            <v>0</v>
          </cell>
          <cell r="AI238">
            <v>107603</v>
          </cell>
          <cell r="AJ238">
            <v>26075</v>
          </cell>
          <cell r="AK238">
            <v>782235.45</v>
          </cell>
          <cell r="AL238">
            <v>0</v>
          </cell>
          <cell r="AM238">
            <v>14280</v>
          </cell>
          <cell r="AN238">
            <v>8840</v>
          </cell>
          <cell r="AO238">
            <v>0</v>
          </cell>
          <cell r="AP238">
            <v>0</v>
          </cell>
          <cell r="AQ238">
            <v>13150</v>
          </cell>
          <cell r="AR238">
            <v>320087</v>
          </cell>
          <cell r="AS238">
            <v>0</v>
          </cell>
          <cell r="AT238">
            <v>190360</v>
          </cell>
          <cell r="AU238">
            <v>93130</v>
          </cell>
          <cell r="AV238">
            <v>0</v>
          </cell>
          <cell r="AW238">
            <v>0</v>
          </cell>
          <cell r="AX238">
            <v>8250</v>
          </cell>
          <cell r="AY238">
            <v>1200</v>
          </cell>
          <cell r="AZ238">
            <v>11450</v>
          </cell>
          <cell r="BA238">
            <v>0</v>
          </cell>
          <cell r="BB238">
            <v>178165</v>
          </cell>
          <cell r="BC238">
            <v>99963</v>
          </cell>
          <cell r="BD238">
            <v>0</v>
          </cell>
          <cell r="BE238">
            <v>67440</v>
          </cell>
          <cell r="BF238">
            <v>28395</v>
          </cell>
          <cell r="BG238">
            <v>139850</v>
          </cell>
          <cell r="BH238">
            <v>5450</v>
          </cell>
          <cell r="BI238">
            <v>0</v>
          </cell>
          <cell r="BJ238">
            <v>75127.56</v>
          </cell>
          <cell r="BK238">
            <v>24650</v>
          </cell>
          <cell r="BL238">
            <v>0</v>
          </cell>
          <cell r="BM238">
            <v>46700</v>
          </cell>
          <cell r="BN238">
            <v>59700</v>
          </cell>
          <cell r="BO238">
            <v>0</v>
          </cell>
          <cell r="BP238">
            <v>0</v>
          </cell>
          <cell r="BQ238">
            <v>1400</v>
          </cell>
          <cell r="BR238">
            <v>0</v>
          </cell>
          <cell r="BS238">
            <v>0</v>
          </cell>
          <cell r="BT238">
            <v>0</v>
          </cell>
          <cell r="BU238">
            <v>6200</v>
          </cell>
          <cell r="BV238">
            <v>0</v>
          </cell>
          <cell r="BW238">
            <v>0</v>
          </cell>
          <cell r="BX238">
            <v>3200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18300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</row>
        <row r="239">
          <cell r="A239" t="str">
            <v>5103010199.101</v>
          </cell>
          <cell r="B239" t="str">
            <v>ค่าใช้จ่ายเดินทางอื่น -ในประเทศ</v>
          </cell>
          <cell r="C239">
            <v>1009173.2</v>
          </cell>
          <cell r="D239">
            <v>94264</v>
          </cell>
          <cell r="E239">
            <v>72906.5</v>
          </cell>
          <cell r="F239">
            <v>85668.58</v>
          </cell>
          <cell r="G239">
            <v>11344</v>
          </cell>
          <cell r="H239">
            <v>0</v>
          </cell>
          <cell r="I239">
            <v>2790</v>
          </cell>
          <cell r="J239">
            <v>320705</v>
          </cell>
          <cell r="K239">
            <v>0</v>
          </cell>
          <cell r="L239">
            <v>149558</v>
          </cell>
          <cell r="M239">
            <v>80807</v>
          </cell>
          <cell r="N239">
            <v>12236</v>
          </cell>
          <cell r="O239">
            <v>61819.31</v>
          </cell>
          <cell r="P239">
            <v>2248</v>
          </cell>
          <cell r="Q239">
            <v>6545</v>
          </cell>
          <cell r="R239">
            <v>161530.35</v>
          </cell>
          <cell r="S239">
            <v>27524</v>
          </cell>
          <cell r="T239">
            <v>15947.56</v>
          </cell>
          <cell r="U239">
            <v>0</v>
          </cell>
          <cell r="V239">
            <v>8968</v>
          </cell>
          <cell r="W239">
            <v>1178872.02</v>
          </cell>
          <cell r="X239">
            <v>2008</v>
          </cell>
          <cell r="Y239">
            <v>39324</v>
          </cell>
          <cell r="Z239">
            <v>66045.5</v>
          </cell>
          <cell r="AA239">
            <v>56204</v>
          </cell>
          <cell r="AB239">
            <v>30753</v>
          </cell>
          <cell r="AC239">
            <v>7430.5</v>
          </cell>
          <cell r="AD239">
            <v>7192</v>
          </cell>
          <cell r="AE239">
            <v>13406</v>
          </cell>
          <cell r="AF239">
            <v>0</v>
          </cell>
          <cell r="AG239">
            <v>113845</v>
          </cell>
          <cell r="AH239">
            <v>0</v>
          </cell>
          <cell r="AI239">
            <v>62878</v>
          </cell>
          <cell r="AJ239">
            <v>61324.800000000003</v>
          </cell>
          <cell r="AK239">
            <v>1428187.42</v>
          </cell>
          <cell r="AL239">
            <v>0</v>
          </cell>
          <cell r="AM239">
            <v>18242</v>
          </cell>
          <cell r="AN239">
            <v>65873</v>
          </cell>
          <cell r="AO239">
            <v>0</v>
          </cell>
          <cell r="AP239">
            <v>0</v>
          </cell>
          <cell r="AQ239">
            <v>20018.400000000001</v>
          </cell>
          <cell r="AR239">
            <v>409975.12</v>
          </cell>
          <cell r="AS239">
            <v>0</v>
          </cell>
          <cell r="AT239">
            <v>278510</v>
          </cell>
          <cell r="AU239">
            <v>87334</v>
          </cell>
          <cell r="AV239">
            <v>0</v>
          </cell>
          <cell r="AW239">
            <v>0</v>
          </cell>
          <cell r="AX239">
            <v>22211</v>
          </cell>
          <cell r="AY239">
            <v>1608</v>
          </cell>
          <cell r="AZ239">
            <v>9256</v>
          </cell>
          <cell r="BA239">
            <v>0</v>
          </cell>
          <cell r="BB239">
            <v>467508.5</v>
          </cell>
          <cell r="BC239">
            <v>138901.75</v>
          </cell>
          <cell r="BD239">
            <v>2352</v>
          </cell>
          <cell r="BE239">
            <v>108936.4</v>
          </cell>
          <cell r="BF239">
            <v>33183</v>
          </cell>
          <cell r="BG239">
            <v>405988</v>
          </cell>
          <cell r="BH239">
            <v>17408</v>
          </cell>
          <cell r="BI239">
            <v>0</v>
          </cell>
          <cell r="BJ239">
            <v>5430</v>
          </cell>
          <cell r="BK239">
            <v>86970</v>
          </cell>
          <cell r="BL239">
            <v>0</v>
          </cell>
          <cell r="BM239">
            <v>80145.5</v>
          </cell>
          <cell r="BN239">
            <v>62075.25</v>
          </cell>
          <cell r="BO239">
            <v>2000</v>
          </cell>
          <cell r="BP239">
            <v>0</v>
          </cell>
          <cell r="BQ239">
            <v>43266.5</v>
          </cell>
          <cell r="BR239">
            <v>0</v>
          </cell>
          <cell r="BS239">
            <v>0</v>
          </cell>
          <cell r="BT239">
            <v>0</v>
          </cell>
          <cell r="BU239">
            <v>27143</v>
          </cell>
          <cell r="BV239">
            <v>0</v>
          </cell>
          <cell r="BW239">
            <v>0</v>
          </cell>
          <cell r="BX239">
            <v>9259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10380</v>
          </cell>
          <cell r="CD239">
            <v>47230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</row>
        <row r="240">
          <cell r="A240" t="str">
            <v>5104010104.101</v>
          </cell>
          <cell r="B240" t="str">
            <v>วัสดุสำนักงานใช้ไป</v>
          </cell>
          <cell r="C240">
            <v>5015850.17</v>
          </cell>
          <cell r="D240">
            <v>658552.25</v>
          </cell>
          <cell r="E240">
            <v>332788.27</v>
          </cell>
          <cell r="F240">
            <v>404706.98</v>
          </cell>
          <cell r="G240">
            <v>211146.83</v>
          </cell>
          <cell r="H240">
            <v>206699.51</v>
          </cell>
          <cell r="I240">
            <v>209193.08</v>
          </cell>
          <cell r="J240">
            <v>738775.42</v>
          </cell>
          <cell r="K240">
            <v>486007</v>
          </cell>
          <cell r="L240">
            <v>1115326.07</v>
          </cell>
          <cell r="M240">
            <v>1074856.77</v>
          </cell>
          <cell r="N240">
            <v>140763.31</v>
          </cell>
          <cell r="O240">
            <v>1979251.96</v>
          </cell>
          <cell r="P240">
            <v>397874.9</v>
          </cell>
          <cell r="Q240">
            <v>730646.96</v>
          </cell>
          <cell r="R240">
            <v>1296277.0900000001</v>
          </cell>
          <cell r="S240">
            <v>571005.5</v>
          </cell>
          <cell r="T240">
            <v>349310.84</v>
          </cell>
          <cell r="U240">
            <v>512856.22</v>
          </cell>
          <cell r="V240">
            <v>145754.82999999999</v>
          </cell>
          <cell r="W240">
            <v>5581102.4800000004</v>
          </cell>
          <cell r="X240">
            <v>620753.5</v>
          </cell>
          <cell r="Y240">
            <v>1054798</v>
          </cell>
          <cell r="Z240">
            <v>1010881.1</v>
          </cell>
          <cell r="AA240">
            <v>169381.57</v>
          </cell>
          <cell r="AB240">
            <v>370920.72</v>
          </cell>
          <cell r="AC240">
            <v>1222216.57</v>
          </cell>
          <cell r="AD240">
            <v>1668075.66</v>
          </cell>
          <cell r="AE240">
            <v>644072.5</v>
          </cell>
          <cell r="AF240">
            <v>370927.85</v>
          </cell>
          <cell r="AG240">
            <v>584742</v>
          </cell>
          <cell r="AH240">
            <v>450579.63</v>
          </cell>
          <cell r="AI240">
            <v>812132.29</v>
          </cell>
          <cell r="AJ240">
            <v>706360.85</v>
          </cell>
          <cell r="AK240">
            <v>7803719.0300000003</v>
          </cell>
          <cell r="AL240">
            <v>751546</v>
          </cell>
          <cell r="AM240">
            <v>557909</v>
          </cell>
          <cell r="AN240">
            <v>2206745.44</v>
          </cell>
          <cell r="AO240">
            <v>1430011.1</v>
          </cell>
          <cell r="AP240">
            <v>974875.33</v>
          </cell>
          <cell r="AQ240">
            <v>334130.23</v>
          </cell>
          <cell r="AR240">
            <v>4424221.67</v>
          </cell>
          <cell r="AS240">
            <v>871460.08</v>
          </cell>
          <cell r="AT240">
            <v>2607557</v>
          </cell>
          <cell r="AU240">
            <v>928360.47</v>
          </cell>
          <cell r="AV240">
            <v>1029758</v>
          </cell>
          <cell r="AW240">
            <v>346633.6</v>
          </cell>
          <cell r="AX240">
            <v>544488.24</v>
          </cell>
          <cell r="AY240">
            <v>634041.02</v>
          </cell>
          <cell r="AZ240">
            <v>258142</v>
          </cell>
          <cell r="BA240">
            <v>2731599.65</v>
          </cell>
          <cell r="BB240">
            <v>475621</v>
          </cell>
          <cell r="BC240">
            <v>3021545.41</v>
          </cell>
          <cell r="BD240">
            <v>1138419.53</v>
          </cell>
          <cell r="BE240">
            <v>283156.75</v>
          </cell>
          <cell r="BF240">
            <v>215202.38</v>
          </cell>
          <cell r="BG240">
            <v>3260978.13</v>
          </cell>
          <cell r="BH240">
            <v>201233.66</v>
          </cell>
          <cell r="BI240">
            <v>141990.39999999999</v>
          </cell>
          <cell r="BJ240">
            <v>561874.12</v>
          </cell>
          <cell r="BK240">
            <v>211098</v>
          </cell>
          <cell r="BL240">
            <v>4908274.2</v>
          </cell>
          <cell r="BM240">
            <v>1434295.18</v>
          </cell>
          <cell r="BN240">
            <v>673023.31</v>
          </cell>
          <cell r="BO240">
            <v>1151231.71</v>
          </cell>
          <cell r="BP240">
            <v>452248.47</v>
          </cell>
          <cell r="BQ240">
            <v>1025191.97</v>
          </cell>
          <cell r="BR240">
            <v>9143284.8399999999</v>
          </cell>
          <cell r="BS240">
            <v>679397</v>
          </cell>
          <cell r="BT240">
            <v>777603.67</v>
          </cell>
          <cell r="BU240">
            <v>2541907.9</v>
          </cell>
          <cell r="BV240">
            <v>228978.9</v>
          </cell>
          <cell r="BW240">
            <v>357533.35</v>
          </cell>
          <cell r="BX240">
            <v>2642007.69</v>
          </cell>
          <cell r="BY240">
            <v>356470</v>
          </cell>
          <cell r="BZ240">
            <v>530921.86</v>
          </cell>
          <cell r="CA240">
            <v>453763.06</v>
          </cell>
          <cell r="CB240">
            <v>879085.37</v>
          </cell>
          <cell r="CC240">
            <v>1961280.1</v>
          </cell>
          <cell r="CD240">
            <v>1141371.43</v>
          </cell>
          <cell r="CE240">
            <v>736709.46</v>
          </cell>
          <cell r="CF240">
            <v>305189.55</v>
          </cell>
          <cell r="CG240">
            <v>191854.2</v>
          </cell>
          <cell r="CH240">
            <v>344262.63</v>
          </cell>
          <cell r="CI240">
            <v>529626.56000000006</v>
          </cell>
          <cell r="CJ240">
            <v>2335099.36</v>
          </cell>
          <cell r="CK240">
            <v>212962.7</v>
          </cell>
          <cell r="CL240">
            <v>242184.78</v>
          </cell>
        </row>
        <row r="241">
          <cell r="A241" t="str">
            <v>5104010104.102</v>
          </cell>
          <cell r="B241" t="str">
            <v>วัสดุยานพาหนะและขนส่งใช้ไป</v>
          </cell>
          <cell r="C241">
            <v>0</v>
          </cell>
          <cell r="D241">
            <v>0</v>
          </cell>
          <cell r="E241">
            <v>95877.01</v>
          </cell>
          <cell r="F241">
            <v>0</v>
          </cell>
          <cell r="G241">
            <v>0</v>
          </cell>
          <cell r="H241">
            <v>0</v>
          </cell>
          <cell r="I241">
            <v>47720</v>
          </cell>
          <cell r="J241">
            <v>5078</v>
          </cell>
          <cell r="K241">
            <v>2190</v>
          </cell>
          <cell r="L241">
            <v>11285</v>
          </cell>
          <cell r="M241">
            <v>21597</v>
          </cell>
          <cell r="N241">
            <v>21990.43</v>
          </cell>
          <cell r="O241">
            <v>0</v>
          </cell>
          <cell r="P241">
            <v>63850</v>
          </cell>
          <cell r="Q241">
            <v>92004</v>
          </cell>
          <cell r="R241">
            <v>190662.33</v>
          </cell>
          <cell r="S241">
            <v>14350</v>
          </cell>
          <cell r="T241">
            <v>86126.9</v>
          </cell>
          <cell r="U241">
            <v>56150</v>
          </cell>
          <cell r="V241">
            <v>0</v>
          </cell>
          <cell r="W241">
            <v>504300.15</v>
          </cell>
          <cell r="X241">
            <v>14900</v>
          </cell>
          <cell r="Y241">
            <v>126205</v>
          </cell>
          <cell r="Z241">
            <v>160452.51</v>
          </cell>
          <cell r="AA241">
            <v>67490</v>
          </cell>
          <cell r="AB241">
            <v>36824</v>
          </cell>
          <cell r="AC241">
            <v>187080</v>
          </cell>
          <cell r="AD241">
            <v>65760</v>
          </cell>
          <cell r="AE241">
            <v>109353.2</v>
          </cell>
          <cell r="AF241">
            <v>69320</v>
          </cell>
          <cell r="AG241">
            <v>43800</v>
          </cell>
          <cell r="AH241">
            <v>36442.75</v>
          </cell>
          <cell r="AI241">
            <v>157910</v>
          </cell>
          <cell r="AJ241">
            <v>91860</v>
          </cell>
          <cell r="AK241">
            <v>0</v>
          </cell>
          <cell r="AL241">
            <v>49420.01</v>
          </cell>
          <cell r="AM241">
            <v>0</v>
          </cell>
          <cell r="AN241">
            <v>0</v>
          </cell>
          <cell r="AO241">
            <v>115578.56</v>
          </cell>
          <cell r="AP241">
            <v>58395</v>
          </cell>
          <cell r="AQ241">
            <v>37320</v>
          </cell>
          <cell r="AR241">
            <v>15330</v>
          </cell>
          <cell r="AS241">
            <v>9440</v>
          </cell>
          <cell r="AT241">
            <v>173370</v>
          </cell>
          <cell r="AU241">
            <v>0</v>
          </cell>
          <cell r="AV241">
            <v>70000</v>
          </cell>
          <cell r="AW241">
            <v>42790</v>
          </cell>
          <cell r="AX241">
            <v>50410</v>
          </cell>
          <cell r="AY241">
            <v>105174.41</v>
          </cell>
          <cell r="AZ241">
            <v>26600</v>
          </cell>
          <cell r="BA241">
            <v>238417.85</v>
          </cell>
          <cell r="BB241">
            <v>1140</v>
          </cell>
          <cell r="BC241">
            <v>37500</v>
          </cell>
          <cell r="BD241">
            <v>3920</v>
          </cell>
          <cell r="BE241">
            <v>9689</v>
          </cell>
          <cell r="BF241">
            <v>34870</v>
          </cell>
          <cell r="BG241">
            <v>19941</v>
          </cell>
          <cell r="BH241">
            <v>18400</v>
          </cell>
          <cell r="BI241">
            <v>82653.03</v>
          </cell>
          <cell r="BJ241">
            <v>8990</v>
          </cell>
          <cell r="BK241">
            <v>0</v>
          </cell>
          <cell r="BL241">
            <v>26750</v>
          </cell>
          <cell r="BM241">
            <v>0</v>
          </cell>
          <cell r="BN241">
            <v>81650</v>
          </cell>
          <cell r="BO241">
            <v>3650</v>
          </cell>
          <cell r="BP241">
            <v>22094</v>
          </cell>
          <cell r="BQ241">
            <v>131417.13</v>
          </cell>
          <cell r="BR241">
            <v>0</v>
          </cell>
          <cell r="BS241">
            <v>16430</v>
          </cell>
          <cell r="BT241">
            <v>0</v>
          </cell>
          <cell r="BU241">
            <v>5428.03</v>
          </cell>
          <cell r="BV241">
            <v>6740</v>
          </cell>
          <cell r="BW241">
            <v>0</v>
          </cell>
          <cell r="BX241">
            <v>55195.3</v>
          </cell>
          <cell r="BY241">
            <v>12580</v>
          </cell>
          <cell r="BZ241">
            <v>0</v>
          </cell>
          <cell r="CA241">
            <v>5100</v>
          </cell>
          <cell r="CB241">
            <v>8700</v>
          </cell>
          <cell r="CC241">
            <v>8304</v>
          </cell>
          <cell r="CD241">
            <v>47092.55</v>
          </cell>
          <cell r="CE241">
            <v>73016.399999999994</v>
          </cell>
          <cell r="CF241">
            <v>420</v>
          </cell>
          <cell r="CG241">
            <v>9580</v>
          </cell>
          <cell r="CH241">
            <v>89815.5</v>
          </cell>
          <cell r="CI241">
            <v>8965</v>
          </cell>
          <cell r="CJ241">
            <v>101260</v>
          </cell>
          <cell r="CK241">
            <v>0</v>
          </cell>
          <cell r="CL241">
            <v>14919.5</v>
          </cell>
        </row>
        <row r="242">
          <cell r="A242" t="str">
            <v>5104010104.103</v>
          </cell>
          <cell r="B242" t="str">
            <v>วัสดุไฟฟ้าและวิทยุใช้ไป</v>
          </cell>
          <cell r="C242">
            <v>1733042</v>
          </cell>
          <cell r="D242">
            <v>160062.88</v>
          </cell>
          <cell r="E242">
            <v>88571</v>
          </cell>
          <cell r="F242">
            <v>222744</v>
          </cell>
          <cell r="G242">
            <v>35400</v>
          </cell>
          <cell r="H242">
            <v>63393.599999999999</v>
          </cell>
          <cell r="I242">
            <v>61983</v>
          </cell>
          <cell r="J242">
            <v>311841</v>
          </cell>
          <cell r="K242">
            <v>57296</v>
          </cell>
          <cell r="L242">
            <v>58805</v>
          </cell>
          <cell r="M242">
            <v>154537</v>
          </cell>
          <cell r="N242">
            <v>0</v>
          </cell>
          <cell r="O242">
            <v>954638.5</v>
          </cell>
          <cell r="P242">
            <v>42234</v>
          </cell>
          <cell r="Q242">
            <v>153153</v>
          </cell>
          <cell r="R242">
            <v>160700</v>
          </cell>
          <cell r="S242">
            <v>123020.29</v>
          </cell>
          <cell r="T242">
            <v>226837.06</v>
          </cell>
          <cell r="U242">
            <v>0</v>
          </cell>
          <cell r="V242">
            <v>44995</v>
          </cell>
          <cell r="W242">
            <v>2368021</v>
          </cell>
          <cell r="X242">
            <v>103461.83</v>
          </cell>
          <cell r="Y242">
            <v>214374</v>
          </cell>
          <cell r="Z242">
            <v>163366</v>
          </cell>
          <cell r="AA242">
            <v>81493</v>
          </cell>
          <cell r="AB242">
            <v>76860</v>
          </cell>
          <cell r="AC242">
            <v>207972.5</v>
          </cell>
          <cell r="AD242">
            <v>343206.6</v>
          </cell>
          <cell r="AE242">
            <v>126872</v>
          </cell>
          <cell r="AF242">
            <v>124110</v>
          </cell>
          <cell r="AG242">
            <v>103930.33</v>
          </cell>
          <cell r="AH242">
            <v>71105</v>
          </cell>
          <cell r="AI242">
            <v>88867.08</v>
          </cell>
          <cell r="AJ242">
            <v>189041</v>
          </cell>
          <cell r="AK242">
            <v>2694400.38</v>
          </cell>
          <cell r="AL242">
            <v>180730</v>
          </cell>
          <cell r="AM242">
            <v>36156</v>
          </cell>
          <cell r="AN242">
            <v>399258</v>
          </cell>
          <cell r="AO242">
            <v>388354.5</v>
          </cell>
          <cell r="AP242">
            <v>127357.28</v>
          </cell>
          <cell r="AQ242">
            <v>43169</v>
          </cell>
          <cell r="AR242">
            <v>503320.13</v>
          </cell>
          <cell r="AS242">
            <v>57630</v>
          </cell>
          <cell r="AT242">
            <v>1048866</v>
          </cell>
          <cell r="AU242">
            <v>80285</v>
          </cell>
          <cell r="AV242">
            <v>102934</v>
          </cell>
          <cell r="AW242">
            <v>62055</v>
          </cell>
          <cell r="AX242">
            <v>0</v>
          </cell>
          <cell r="AY242">
            <v>72584</v>
          </cell>
          <cell r="AZ242">
            <v>127978.5</v>
          </cell>
          <cell r="BA242">
            <v>237159.5</v>
          </cell>
          <cell r="BB242">
            <v>154799</v>
          </cell>
          <cell r="BC242">
            <v>2252558</v>
          </cell>
          <cell r="BD242">
            <v>106215.97</v>
          </cell>
          <cell r="BE242">
            <v>80421.25</v>
          </cell>
          <cell r="BF242">
            <v>44620.26</v>
          </cell>
          <cell r="BG242">
            <v>582070.86</v>
          </cell>
          <cell r="BH242">
            <v>90184.6</v>
          </cell>
          <cell r="BI242">
            <v>34730</v>
          </cell>
          <cell r="BJ242">
            <v>23390</v>
          </cell>
          <cell r="BK242">
            <v>34260</v>
          </cell>
          <cell r="BL242">
            <v>1203302</v>
          </cell>
          <cell r="BM242">
            <v>176232.4</v>
          </cell>
          <cell r="BN242">
            <v>122761.1</v>
          </cell>
          <cell r="BO242">
            <v>181856</v>
          </cell>
          <cell r="BP242">
            <v>222290.8</v>
          </cell>
          <cell r="BQ242">
            <v>201802.32</v>
          </cell>
          <cell r="BR242">
            <v>1298276.52</v>
          </cell>
          <cell r="BS242">
            <v>142542</v>
          </cell>
          <cell r="BT242">
            <v>148837.16</v>
          </cell>
          <cell r="BU242">
            <v>296471</v>
          </cell>
          <cell r="BV242">
            <v>95611.8</v>
          </cell>
          <cell r="BW242">
            <v>124924</v>
          </cell>
          <cell r="BX242">
            <v>57765.5</v>
          </cell>
          <cell r="BY242">
            <v>196184</v>
          </cell>
          <cell r="BZ242">
            <v>101428.39</v>
          </cell>
          <cell r="CA242">
            <v>55814</v>
          </cell>
          <cell r="CB242">
            <v>150256</v>
          </cell>
          <cell r="CC242">
            <v>374471.31</v>
          </cell>
          <cell r="CD242">
            <v>392091.9</v>
          </cell>
          <cell r="CE242">
            <v>89647.81</v>
          </cell>
          <cell r="CF242">
            <v>22958.6</v>
          </cell>
          <cell r="CG242">
            <v>88561</v>
          </cell>
          <cell r="CH242">
            <v>59296</v>
          </cell>
          <cell r="CI242">
            <v>68867.199999999997</v>
          </cell>
          <cell r="CJ242">
            <v>517069.85</v>
          </cell>
          <cell r="CK242">
            <v>2620</v>
          </cell>
          <cell r="CL242">
            <v>22531</v>
          </cell>
        </row>
        <row r="243">
          <cell r="A243" t="str">
            <v>5104010104.104</v>
          </cell>
          <cell r="B243" t="str">
            <v>วัสดุโฆษณาและเผยแพร่ใช้ไป</v>
          </cell>
          <cell r="C243">
            <v>134209.4</v>
          </cell>
          <cell r="D243">
            <v>114166</v>
          </cell>
          <cell r="E243">
            <v>37115</v>
          </cell>
          <cell r="F243">
            <v>11700</v>
          </cell>
          <cell r="G243">
            <v>84086</v>
          </cell>
          <cell r="H243">
            <v>0</v>
          </cell>
          <cell r="I243">
            <v>0</v>
          </cell>
          <cell r="J243">
            <v>2950</v>
          </cell>
          <cell r="K243">
            <v>0</v>
          </cell>
          <cell r="L243">
            <v>0</v>
          </cell>
          <cell r="M243">
            <v>10180</v>
          </cell>
          <cell r="N243">
            <v>2794</v>
          </cell>
          <cell r="O243">
            <v>96583</v>
          </cell>
          <cell r="P243">
            <v>0</v>
          </cell>
          <cell r="Q243">
            <v>11059</v>
          </cell>
          <cell r="R243">
            <v>0</v>
          </cell>
          <cell r="S243">
            <v>5809.17</v>
          </cell>
          <cell r="T243">
            <v>1950</v>
          </cell>
          <cell r="U243">
            <v>313184.5</v>
          </cell>
          <cell r="V243">
            <v>940</v>
          </cell>
          <cell r="W243">
            <v>687684</v>
          </cell>
          <cell r="X243">
            <v>24900</v>
          </cell>
          <cell r="Y243">
            <v>49856</v>
          </cell>
          <cell r="Z243">
            <v>0</v>
          </cell>
          <cell r="AA243">
            <v>2725</v>
          </cell>
          <cell r="AB243">
            <v>1900</v>
          </cell>
          <cell r="AC243">
            <v>0</v>
          </cell>
          <cell r="AD243">
            <v>30970</v>
          </cell>
          <cell r="AE243">
            <v>3350</v>
          </cell>
          <cell r="AF243">
            <v>3940</v>
          </cell>
          <cell r="AG243">
            <v>0</v>
          </cell>
          <cell r="AH243">
            <v>0</v>
          </cell>
          <cell r="AI243">
            <v>47030</v>
          </cell>
          <cell r="AJ243">
            <v>36706</v>
          </cell>
          <cell r="AK243">
            <v>468543.05</v>
          </cell>
          <cell r="AL243">
            <v>20430</v>
          </cell>
          <cell r="AM243">
            <v>25859</v>
          </cell>
          <cell r="AN243">
            <v>18060</v>
          </cell>
          <cell r="AO243">
            <v>1980</v>
          </cell>
          <cell r="AP243">
            <v>12905</v>
          </cell>
          <cell r="AQ243">
            <v>0</v>
          </cell>
          <cell r="AR243">
            <v>1039033.9</v>
          </cell>
          <cell r="AS243">
            <v>1120</v>
          </cell>
          <cell r="AT243">
            <v>70487</v>
          </cell>
          <cell r="AU243">
            <v>74315</v>
          </cell>
          <cell r="AV243">
            <v>83530</v>
          </cell>
          <cell r="AW243">
            <v>6753</v>
          </cell>
          <cell r="AX243">
            <v>147757</v>
          </cell>
          <cell r="AY243">
            <v>23310</v>
          </cell>
          <cell r="AZ243">
            <v>0</v>
          </cell>
          <cell r="BA243">
            <v>0</v>
          </cell>
          <cell r="BB243">
            <v>1000</v>
          </cell>
          <cell r="BC243">
            <v>93620</v>
          </cell>
          <cell r="BD243">
            <v>71767.3</v>
          </cell>
          <cell r="BE243">
            <v>0</v>
          </cell>
          <cell r="BF243">
            <v>0</v>
          </cell>
          <cell r="BG243">
            <v>213892</v>
          </cell>
          <cell r="BH243">
            <v>0</v>
          </cell>
          <cell r="BI243">
            <v>10138</v>
          </cell>
          <cell r="BJ243">
            <v>41860</v>
          </cell>
          <cell r="BK243">
            <v>2460</v>
          </cell>
          <cell r="BL243">
            <v>185610</v>
          </cell>
          <cell r="BM243">
            <v>0</v>
          </cell>
          <cell r="BN243">
            <v>8430</v>
          </cell>
          <cell r="BO243">
            <v>30131</v>
          </cell>
          <cell r="BP243">
            <v>74732.5</v>
          </cell>
          <cell r="BQ243">
            <v>225770</v>
          </cell>
          <cell r="BR243">
            <v>361680</v>
          </cell>
          <cell r="BS243">
            <v>89321.75</v>
          </cell>
          <cell r="BT243">
            <v>38170</v>
          </cell>
          <cell r="BU243">
            <v>1160</v>
          </cell>
          <cell r="BV243">
            <v>17340</v>
          </cell>
          <cell r="BW243">
            <v>13010</v>
          </cell>
          <cell r="BX243">
            <v>368625</v>
          </cell>
          <cell r="BY243">
            <v>49023</v>
          </cell>
          <cell r="BZ243">
            <v>56940</v>
          </cell>
          <cell r="CA243">
            <v>0</v>
          </cell>
          <cell r="CB243">
            <v>257555</v>
          </cell>
          <cell r="CC243">
            <v>3500</v>
          </cell>
          <cell r="CD243">
            <v>0</v>
          </cell>
          <cell r="CE243">
            <v>70091</v>
          </cell>
          <cell r="CF243">
            <v>20838.25</v>
          </cell>
          <cell r="CG243">
            <v>19212</v>
          </cell>
          <cell r="CH243">
            <v>78180</v>
          </cell>
          <cell r="CI243">
            <v>900</v>
          </cell>
          <cell r="CJ243">
            <v>211595.97</v>
          </cell>
          <cell r="CK243">
            <v>0</v>
          </cell>
          <cell r="CL243">
            <v>990</v>
          </cell>
        </row>
        <row r="244">
          <cell r="A244" t="str">
            <v>5104010104.105</v>
          </cell>
          <cell r="B244" t="str">
            <v>วัสดุคอมพิวเตอร์  ใช้ไป</v>
          </cell>
          <cell r="C244">
            <v>1483267.04</v>
          </cell>
          <cell r="D244">
            <v>415990</v>
          </cell>
          <cell r="E244">
            <v>460540</v>
          </cell>
          <cell r="F244">
            <v>231990</v>
          </cell>
          <cell r="G244">
            <v>128580</v>
          </cell>
          <cell r="H244">
            <v>95520</v>
          </cell>
          <cell r="I244">
            <v>21729</v>
          </cell>
          <cell r="J244">
            <v>266389.40000000002</v>
          </cell>
          <cell r="K244">
            <v>205377</v>
          </cell>
          <cell r="L244">
            <v>12373</v>
          </cell>
          <cell r="M244">
            <v>954272</v>
          </cell>
          <cell r="N244">
            <v>2900</v>
          </cell>
          <cell r="O244">
            <v>654539</v>
          </cell>
          <cell r="P244">
            <v>465310</v>
          </cell>
          <cell r="Q244">
            <v>472122</v>
          </cell>
          <cell r="R244">
            <v>849120.5</v>
          </cell>
          <cell r="S244">
            <v>112986</v>
          </cell>
          <cell r="T244">
            <v>179447.2</v>
          </cell>
          <cell r="U244">
            <v>13853</v>
          </cell>
          <cell r="V244">
            <v>145916</v>
          </cell>
          <cell r="W244">
            <v>2074710</v>
          </cell>
          <cell r="X244">
            <v>282310.59999999998</v>
          </cell>
          <cell r="Y244">
            <v>422876</v>
          </cell>
          <cell r="Z244">
            <v>5010</v>
          </cell>
          <cell r="AA244">
            <v>69305</v>
          </cell>
          <cell r="AB244">
            <v>56120.5</v>
          </cell>
          <cell r="AC244">
            <v>430457</v>
          </cell>
          <cell r="AD244">
            <v>940444</v>
          </cell>
          <cell r="AE244">
            <v>466552</v>
          </cell>
          <cell r="AF244">
            <v>174105</v>
          </cell>
          <cell r="AG244">
            <v>221033</v>
          </cell>
          <cell r="AH244">
            <v>321929</v>
          </cell>
          <cell r="AI244">
            <v>255314</v>
          </cell>
          <cell r="AJ244">
            <v>240149</v>
          </cell>
          <cell r="AK244">
            <v>1241082.5</v>
          </cell>
          <cell r="AL244">
            <v>264565</v>
          </cell>
          <cell r="AM244">
            <v>470930</v>
          </cell>
          <cell r="AN244">
            <v>616160</v>
          </cell>
          <cell r="AO244">
            <v>364547</v>
          </cell>
          <cell r="AP244">
            <v>1030149.9</v>
          </cell>
          <cell r="AQ244">
            <v>108085</v>
          </cell>
          <cell r="AR244">
            <v>176249</v>
          </cell>
          <cell r="AS244">
            <v>366131</v>
          </cell>
          <cell r="AT244">
            <v>1638936</v>
          </cell>
          <cell r="AU244">
            <v>361142</v>
          </cell>
          <cell r="AV244">
            <v>513996</v>
          </cell>
          <cell r="AW244">
            <v>190376.36</v>
          </cell>
          <cell r="AX244">
            <v>25527</v>
          </cell>
          <cell r="AY244">
            <v>553640</v>
          </cell>
          <cell r="AZ244">
            <v>381954</v>
          </cell>
          <cell r="BA244">
            <v>2750277</v>
          </cell>
          <cell r="BB244">
            <v>264870</v>
          </cell>
          <cell r="BC244">
            <v>313492</v>
          </cell>
          <cell r="BD244">
            <v>266260</v>
          </cell>
          <cell r="BE244">
            <v>567587</v>
          </cell>
          <cell r="BF244">
            <v>180658</v>
          </cell>
          <cell r="BG244">
            <v>855652.25</v>
          </cell>
          <cell r="BH244">
            <v>68797.5</v>
          </cell>
          <cell r="BI244">
            <v>52039.55</v>
          </cell>
          <cell r="BJ244">
            <v>460330</v>
          </cell>
          <cell r="BK244">
            <v>36410</v>
          </cell>
          <cell r="BL244">
            <v>2483808</v>
          </cell>
          <cell r="BM244">
            <v>358549</v>
          </cell>
          <cell r="BN244">
            <v>343835.65</v>
          </cell>
          <cell r="BO244">
            <v>94785.7</v>
          </cell>
          <cell r="BP244">
            <v>204843</v>
          </cell>
          <cell r="BQ244">
            <v>283074.51</v>
          </cell>
          <cell r="BR244">
            <v>5283475.5999999996</v>
          </cell>
          <cell r="BS244">
            <v>317799</v>
          </cell>
          <cell r="BT244">
            <v>201450</v>
          </cell>
          <cell r="BU244">
            <v>894569</v>
          </cell>
          <cell r="BV244">
            <v>54205.81</v>
          </cell>
          <cell r="BW244">
            <v>149830</v>
          </cell>
          <cell r="BX244">
            <v>146595</v>
          </cell>
          <cell r="BY244">
            <v>60301.3</v>
          </cell>
          <cell r="BZ244">
            <v>441449.15</v>
          </cell>
          <cell r="CA244">
            <v>48810</v>
          </cell>
          <cell r="CB244">
            <v>361299</v>
          </cell>
          <cell r="CC244">
            <v>438647</v>
          </cell>
          <cell r="CD244">
            <v>33350</v>
          </cell>
          <cell r="CE244">
            <v>709269</v>
          </cell>
          <cell r="CF244">
            <v>175198.4</v>
          </cell>
          <cell r="CG244">
            <v>72769</v>
          </cell>
          <cell r="CH244">
            <v>225800</v>
          </cell>
          <cell r="CI244">
            <v>258263.25</v>
          </cell>
          <cell r="CJ244">
            <v>473455</v>
          </cell>
          <cell r="CK244">
            <v>55096</v>
          </cell>
          <cell r="CL244">
            <v>54419</v>
          </cell>
        </row>
        <row r="245">
          <cell r="A245" t="str">
            <v>5104010104.106</v>
          </cell>
          <cell r="B245" t="str">
            <v>วัสดุงานบ้านงานครัวใช้ไป</v>
          </cell>
          <cell r="C245">
            <v>8311854.6299999999</v>
          </cell>
          <cell r="D245">
            <v>980255.2</v>
          </cell>
          <cell r="E245">
            <v>546991.41</v>
          </cell>
          <cell r="F245">
            <v>802399.59</v>
          </cell>
          <cell r="G245">
            <v>556210.5</v>
          </cell>
          <cell r="H245">
            <v>512524.77</v>
          </cell>
          <cell r="I245">
            <v>293146.88</v>
          </cell>
          <cell r="J245">
            <v>801158.67</v>
          </cell>
          <cell r="K245">
            <v>409519.07</v>
          </cell>
          <cell r="L245">
            <v>586975.49</v>
          </cell>
          <cell r="M245">
            <v>1505319</v>
          </cell>
          <cell r="N245">
            <v>27128.15</v>
          </cell>
          <cell r="O245">
            <v>3311688.55</v>
          </cell>
          <cell r="P245">
            <v>746032</v>
          </cell>
          <cell r="Q245">
            <v>1237661.33</v>
          </cell>
          <cell r="R245">
            <v>2429593.23</v>
          </cell>
          <cell r="S245">
            <v>1048920.25</v>
          </cell>
          <cell r="T245">
            <v>1312546.44</v>
          </cell>
          <cell r="U245">
            <v>0</v>
          </cell>
          <cell r="V245">
            <v>191267.9</v>
          </cell>
          <cell r="W245">
            <v>10281102.359999999</v>
          </cell>
          <cell r="X245">
            <v>649411</v>
          </cell>
          <cell r="Y245">
            <v>1198514.44</v>
          </cell>
          <cell r="Z245">
            <v>902192.9</v>
          </cell>
          <cell r="AA245">
            <v>319619.38</v>
          </cell>
          <cell r="AB245">
            <v>498028.5</v>
          </cell>
          <cell r="AC245">
            <v>923859.92</v>
          </cell>
          <cell r="AD245">
            <v>5524940.4500000002</v>
          </cell>
          <cell r="AE245">
            <v>434995</v>
          </cell>
          <cell r="AF245">
            <v>845579.2</v>
          </cell>
          <cell r="AG245">
            <v>975029.67</v>
          </cell>
          <cell r="AH245">
            <v>1624699.82</v>
          </cell>
          <cell r="AI245">
            <v>638819.22</v>
          </cell>
          <cell r="AJ245">
            <v>545903.26</v>
          </cell>
          <cell r="AK245">
            <v>8972789.5899999999</v>
          </cell>
          <cell r="AL245">
            <v>1074203.79</v>
          </cell>
          <cell r="AM245">
            <v>855447.21</v>
          </cell>
          <cell r="AN245">
            <v>1213750.3500000001</v>
          </cell>
          <cell r="AO245">
            <v>1975606.01</v>
          </cell>
          <cell r="AP245">
            <v>949650.01</v>
          </cell>
          <cell r="AQ245">
            <v>205332.75</v>
          </cell>
          <cell r="AR245">
            <v>0</v>
          </cell>
          <cell r="AS245">
            <v>383323.59</v>
          </cell>
          <cell r="AT245">
            <v>835353</v>
          </cell>
          <cell r="AU245">
            <v>1433982.02</v>
          </cell>
          <cell r="AV245">
            <v>868657</v>
          </cell>
          <cell r="AW245">
            <v>367693.7</v>
          </cell>
          <cell r="AX245">
            <v>0</v>
          </cell>
          <cell r="AY245">
            <v>508286.4</v>
          </cell>
          <cell r="AZ245">
            <v>710011.6</v>
          </cell>
          <cell r="BA245">
            <v>2331725</v>
          </cell>
          <cell r="BB245">
            <v>720684</v>
          </cell>
          <cell r="BC245">
            <v>2814358.5</v>
          </cell>
          <cell r="BD245">
            <v>1038838.09</v>
          </cell>
          <cell r="BE245">
            <v>307002.15999999997</v>
          </cell>
          <cell r="BF245">
            <v>409852.35</v>
          </cell>
          <cell r="BG245">
            <v>6577463.0700000003</v>
          </cell>
          <cell r="BH245">
            <v>398750.01</v>
          </cell>
          <cell r="BI245">
            <v>98485.6</v>
          </cell>
          <cell r="BJ245">
            <v>758297.52</v>
          </cell>
          <cell r="BK245">
            <v>266975</v>
          </cell>
          <cell r="BL245">
            <v>5802918</v>
          </cell>
          <cell r="BM245">
            <v>1194647.6100000001</v>
          </cell>
          <cell r="BN245">
            <v>765915.84</v>
          </cell>
          <cell r="BO245">
            <v>1464592.24</v>
          </cell>
          <cell r="BP245">
            <v>1852935.5</v>
          </cell>
          <cell r="BQ245">
            <v>502955.15</v>
          </cell>
          <cell r="BR245">
            <v>10951775.68</v>
          </cell>
          <cell r="BS245">
            <v>1325993.3</v>
          </cell>
          <cell r="BT245">
            <v>2149612.14</v>
          </cell>
          <cell r="BU245">
            <v>3117409.73</v>
          </cell>
          <cell r="BV245">
            <v>267785.28999999998</v>
          </cell>
          <cell r="BW245">
            <v>449929.07</v>
          </cell>
          <cell r="BX245">
            <v>1543040.39</v>
          </cell>
          <cell r="BY245">
            <v>1035913.5</v>
          </cell>
          <cell r="BZ245">
            <v>906453.21</v>
          </cell>
          <cell r="CA245">
            <v>1020765.53</v>
          </cell>
          <cell r="CB245">
            <v>4877541</v>
          </cell>
          <cell r="CC245">
            <v>2584294.5099999998</v>
          </cell>
          <cell r="CD245">
            <v>1942552.58</v>
          </cell>
          <cell r="CE245">
            <v>1333962.6000000001</v>
          </cell>
          <cell r="CF245">
            <v>277345.01</v>
          </cell>
          <cell r="CG245">
            <v>388469.34</v>
          </cell>
          <cell r="CH245">
            <v>946502.05</v>
          </cell>
          <cell r="CI245">
            <v>584506.15</v>
          </cell>
          <cell r="CJ245">
            <v>3749936.22</v>
          </cell>
          <cell r="CK245">
            <v>375967.65</v>
          </cell>
          <cell r="CL245">
            <v>412491.34</v>
          </cell>
        </row>
        <row r="246">
          <cell r="A246" t="str">
            <v>5104010104.107</v>
          </cell>
          <cell r="B246" t="str">
            <v>วัสดุก่อสร้างใช้ไป</v>
          </cell>
          <cell r="C246">
            <v>1316708</v>
          </cell>
          <cell r="D246">
            <v>440521</v>
          </cell>
          <cell r="E246">
            <v>121865</v>
          </cell>
          <cell r="F246">
            <v>138898</v>
          </cell>
          <cell r="G246">
            <v>48029</v>
          </cell>
          <cell r="H246">
            <v>123724</v>
          </cell>
          <cell r="I246">
            <v>86156</v>
          </cell>
          <cell r="J246">
            <v>333700</v>
          </cell>
          <cell r="K246">
            <v>153963</v>
          </cell>
          <cell r="L246">
            <v>44657</v>
          </cell>
          <cell r="M246">
            <v>94339</v>
          </cell>
          <cell r="N246">
            <v>510</v>
          </cell>
          <cell r="O246">
            <v>2911957.94</v>
          </cell>
          <cell r="P246">
            <v>164271</v>
          </cell>
          <cell r="Q246">
            <v>245970</v>
          </cell>
          <cell r="R246">
            <v>895261.95</v>
          </cell>
          <cell r="S246">
            <v>93135.31</v>
          </cell>
          <cell r="T246">
            <v>359735.71</v>
          </cell>
          <cell r="U246">
            <v>404118</v>
          </cell>
          <cell r="V246">
            <v>57175</v>
          </cell>
          <cell r="W246">
            <v>3352610.4</v>
          </cell>
          <cell r="X246">
            <v>97847</v>
          </cell>
          <cell r="Y246">
            <v>2154358.4</v>
          </cell>
          <cell r="Z246">
            <v>106338</v>
          </cell>
          <cell r="AA246">
            <v>122840.12</v>
          </cell>
          <cell r="AB246">
            <v>163363</v>
          </cell>
          <cell r="AC246">
            <v>866791.11</v>
          </cell>
          <cell r="AD246">
            <v>1140442</v>
          </cell>
          <cell r="AE246">
            <v>99322.94</v>
          </cell>
          <cell r="AF246">
            <v>485539</v>
          </cell>
          <cell r="AG246">
            <v>148788</v>
          </cell>
          <cell r="AH246">
            <v>55452</v>
          </cell>
          <cell r="AI246">
            <v>193079.75</v>
          </cell>
          <cell r="AJ246">
            <v>711876.78</v>
          </cell>
          <cell r="AK246">
            <v>3242703.55</v>
          </cell>
          <cell r="AL246">
            <v>131303</v>
          </cell>
          <cell r="AM246">
            <v>52525</v>
          </cell>
          <cell r="AN246">
            <v>365441.84</v>
          </cell>
          <cell r="AO246">
            <v>981067.5</v>
          </cell>
          <cell r="AP246">
            <v>133276.9</v>
          </cell>
          <cell r="AQ246">
            <v>33368</v>
          </cell>
          <cell r="AR246">
            <v>406520.05</v>
          </cell>
          <cell r="AS246">
            <v>175311</v>
          </cell>
          <cell r="AT246">
            <v>346829.82</v>
          </cell>
          <cell r="AU246">
            <v>303447.8</v>
          </cell>
          <cell r="AV246">
            <v>199205</v>
          </cell>
          <cell r="AW246">
            <v>218654</v>
          </cell>
          <cell r="AX246">
            <v>693007</v>
          </cell>
          <cell r="AY246">
            <v>287898</v>
          </cell>
          <cell r="AZ246">
            <v>293342.46000000002</v>
          </cell>
          <cell r="BA246">
            <v>587505</v>
          </cell>
          <cell r="BB246">
            <v>170848</v>
          </cell>
          <cell r="BC246">
            <v>779322.35</v>
          </cell>
          <cell r="BD246">
            <v>180999.39</v>
          </cell>
          <cell r="BE246">
            <v>22168</v>
          </cell>
          <cell r="BF246">
            <v>139755.35</v>
          </cell>
          <cell r="BG246">
            <v>458286.25</v>
          </cell>
          <cell r="BH246">
            <v>51954</v>
          </cell>
          <cell r="BI246">
            <v>21781</v>
          </cell>
          <cell r="BJ246">
            <v>39975</v>
          </cell>
          <cell r="BK246">
            <v>86352.3</v>
          </cell>
          <cell r="BL246">
            <v>722531</v>
          </cell>
          <cell r="BM246">
            <v>196763</v>
          </cell>
          <cell r="BN246">
            <v>132178</v>
          </cell>
          <cell r="BO246">
            <v>18258</v>
          </cell>
          <cell r="BP246">
            <v>336259</v>
          </cell>
          <cell r="BQ246">
            <v>743999</v>
          </cell>
          <cell r="BR246">
            <v>1806820.16</v>
          </cell>
          <cell r="BS246">
            <v>68928</v>
          </cell>
          <cell r="BT246">
            <v>193222.25</v>
          </cell>
          <cell r="BU246">
            <v>279250.84000000003</v>
          </cell>
          <cell r="BV246">
            <v>179489.37</v>
          </cell>
          <cell r="BW246">
            <v>92418</v>
          </cell>
          <cell r="BX246">
            <v>39260</v>
          </cell>
          <cell r="BY246">
            <v>57479</v>
          </cell>
          <cell r="BZ246">
            <v>34129.870000000003</v>
          </cell>
          <cell r="CA246">
            <v>79053.53</v>
          </cell>
          <cell r="CB246">
            <v>97020</v>
          </cell>
          <cell r="CC246">
            <v>581406.30000000005</v>
          </cell>
          <cell r="CD246">
            <v>1245987.3400000001</v>
          </cell>
          <cell r="CE246">
            <v>224695.06</v>
          </cell>
          <cell r="CF246">
            <v>78225</v>
          </cell>
          <cell r="CG246">
            <v>217981</v>
          </cell>
          <cell r="CH246">
            <v>39116</v>
          </cell>
          <cell r="CI246">
            <v>74648.2</v>
          </cell>
          <cell r="CJ246">
            <v>1186499.93</v>
          </cell>
          <cell r="CK246">
            <v>12877</v>
          </cell>
          <cell r="CL246">
            <v>12385</v>
          </cell>
        </row>
        <row r="247">
          <cell r="A247" t="str">
            <v>5104010104.108</v>
          </cell>
          <cell r="B247" t="str">
            <v>วัสดุอื่นใช้ไป</v>
          </cell>
          <cell r="C247">
            <v>0</v>
          </cell>
          <cell r="D247">
            <v>95800</v>
          </cell>
          <cell r="E247">
            <v>150139.20000000001</v>
          </cell>
          <cell r="F247">
            <v>85085</v>
          </cell>
          <cell r="G247">
            <v>104482</v>
          </cell>
          <cell r="H247">
            <v>149206.01999999999</v>
          </cell>
          <cell r="I247">
            <v>48782.64</v>
          </cell>
          <cell r="J247">
            <v>0</v>
          </cell>
          <cell r="K247">
            <v>1640</v>
          </cell>
          <cell r="L247">
            <v>0</v>
          </cell>
          <cell r="M247">
            <v>12050</v>
          </cell>
          <cell r="N247">
            <v>7980</v>
          </cell>
          <cell r="O247">
            <v>18540.5</v>
          </cell>
          <cell r="P247">
            <v>31155</v>
          </cell>
          <cell r="Q247">
            <v>10550</v>
          </cell>
          <cell r="R247">
            <v>0</v>
          </cell>
          <cell r="S247">
            <v>586508.84</v>
          </cell>
          <cell r="T247">
            <v>313738</v>
          </cell>
          <cell r="U247">
            <v>714434.47</v>
          </cell>
          <cell r="V247">
            <v>3365</v>
          </cell>
          <cell r="W247">
            <v>325650</v>
          </cell>
          <cell r="X247">
            <v>17066</v>
          </cell>
          <cell r="Y247">
            <v>162200</v>
          </cell>
          <cell r="Z247">
            <v>0</v>
          </cell>
          <cell r="AA247">
            <v>64742</v>
          </cell>
          <cell r="AB247">
            <v>75130</v>
          </cell>
          <cell r="AC247">
            <v>10100</v>
          </cell>
          <cell r="AD247">
            <v>604165</v>
          </cell>
          <cell r="AE247">
            <v>10948.2</v>
          </cell>
          <cell r="AF247">
            <v>32980</v>
          </cell>
          <cell r="AG247">
            <v>240470</v>
          </cell>
          <cell r="AH247">
            <v>2830</v>
          </cell>
          <cell r="AI247">
            <v>20875</v>
          </cell>
          <cell r="AJ247">
            <v>54305</v>
          </cell>
          <cell r="AK247">
            <v>134500</v>
          </cell>
          <cell r="AL247">
            <v>0</v>
          </cell>
          <cell r="AM247">
            <v>20260</v>
          </cell>
          <cell r="AN247">
            <v>87800</v>
          </cell>
          <cell r="AO247">
            <v>513090</v>
          </cell>
          <cell r="AP247">
            <v>85191.26</v>
          </cell>
          <cell r="AQ247">
            <v>6950</v>
          </cell>
          <cell r="AR247">
            <v>8993374.8399999999</v>
          </cell>
          <cell r="AS247">
            <v>16555</v>
          </cell>
          <cell r="AT247">
            <v>1807022.11</v>
          </cell>
          <cell r="AU247">
            <v>0</v>
          </cell>
          <cell r="AV247">
            <v>43197</v>
          </cell>
          <cell r="AW247">
            <v>144906</v>
          </cell>
          <cell r="AX247">
            <v>784085.29</v>
          </cell>
          <cell r="AY247">
            <v>714169.6</v>
          </cell>
          <cell r="AZ247">
            <v>28513.45</v>
          </cell>
          <cell r="BA247">
            <v>54338</v>
          </cell>
          <cell r="BB247">
            <v>4860</v>
          </cell>
          <cell r="BC247">
            <v>509458</v>
          </cell>
          <cell r="BD247">
            <v>10990.1</v>
          </cell>
          <cell r="BE247">
            <v>230</v>
          </cell>
          <cell r="BF247">
            <v>72750</v>
          </cell>
          <cell r="BG247">
            <v>1067102.6499999999</v>
          </cell>
          <cell r="BH247">
            <v>224519.95</v>
          </cell>
          <cell r="BI247">
            <v>15668.6</v>
          </cell>
          <cell r="BJ247">
            <v>50950</v>
          </cell>
          <cell r="BK247">
            <v>2500</v>
          </cell>
          <cell r="BL247">
            <v>24985</v>
          </cell>
          <cell r="BM247">
            <v>22200</v>
          </cell>
          <cell r="BN247">
            <v>21190.5</v>
          </cell>
          <cell r="BO247">
            <v>174355.19</v>
          </cell>
          <cell r="BP247">
            <v>1083789</v>
          </cell>
          <cell r="BQ247">
            <v>193141.31</v>
          </cell>
          <cell r="BR247">
            <v>1497353.16</v>
          </cell>
          <cell r="BS247">
            <v>89889</v>
          </cell>
          <cell r="BT247">
            <v>60770.5</v>
          </cell>
          <cell r="BU247">
            <v>9900</v>
          </cell>
          <cell r="BV247">
            <v>69599.5</v>
          </cell>
          <cell r="BW247">
            <v>0</v>
          </cell>
          <cell r="BX247">
            <v>367128.8</v>
          </cell>
          <cell r="BY247">
            <v>126157.6</v>
          </cell>
          <cell r="BZ247">
            <v>63660</v>
          </cell>
          <cell r="CA247">
            <v>24411</v>
          </cell>
          <cell r="CB247">
            <v>18149</v>
          </cell>
          <cell r="CC247">
            <v>21255</v>
          </cell>
          <cell r="CD247">
            <v>300184</v>
          </cell>
          <cell r="CE247">
            <v>82335</v>
          </cell>
          <cell r="CF247">
            <v>369569</v>
          </cell>
          <cell r="CG247">
            <v>38792</v>
          </cell>
          <cell r="CH247">
            <v>136135.6</v>
          </cell>
          <cell r="CI247">
            <v>112516.3</v>
          </cell>
          <cell r="CJ247">
            <v>454607.43</v>
          </cell>
          <cell r="CK247">
            <v>50000</v>
          </cell>
          <cell r="CL247">
            <v>0</v>
          </cell>
        </row>
        <row r="248">
          <cell r="A248" t="str">
            <v>5104010104.109</v>
          </cell>
          <cell r="B248" t="str">
            <v>สินค้าใช้ไป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25650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41526.44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</row>
        <row r="249">
          <cell r="A249" t="str">
            <v>5104010107.101</v>
          </cell>
          <cell r="B249" t="str">
            <v>ค่าซ่อมแซมอาคารและสิ่งปลูกสร้าง</v>
          </cell>
          <cell r="C249">
            <v>16500</v>
          </cell>
          <cell r="D249">
            <v>0</v>
          </cell>
          <cell r="E249">
            <v>767145</v>
          </cell>
          <cell r="F249">
            <v>152100</v>
          </cell>
          <cell r="G249">
            <v>341000</v>
          </cell>
          <cell r="H249">
            <v>0</v>
          </cell>
          <cell r="I249">
            <v>0</v>
          </cell>
          <cell r="J249">
            <v>0</v>
          </cell>
          <cell r="K249">
            <v>40000</v>
          </cell>
          <cell r="L249">
            <v>591460</v>
          </cell>
          <cell r="M249">
            <v>0</v>
          </cell>
          <cell r="N249">
            <v>440000</v>
          </cell>
          <cell r="O249">
            <v>989990</v>
          </cell>
          <cell r="P249">
            <v>1872350</v>
          </cell>
          <cell r="Q249">
            <v>98940</v>
          </cell>
          <cell r="R249">
            <v>0</v>
          </cell>
          <cell r="S249">
            <v>58636</v>
          </cell>
          <cell r="T249">
            <v>275450</v>
          </cell>
          <cell r="U249">
            <v>51710</v>
          </cell>
          <cell r="V249">
            <v>13500</v>
          </cell>
          <cell r="W249">
            <v>1685567.2</v>
          </cell>
          <cell r="X249">
            <v>0</v>
          </cell>
          <cell r="Y249">
            <v>0</v>
          </cell>
          <cell r="Z249">
            <v>113000</v>
          </cell>
          <cell r="AA249">
            <v>9000</v>
          </cell>
          <cell r="AB249">
            <v>0</v>
          </cell>
          <cell r="AC249">
            <v>0</v>
          </cell>
          <cell r="AD249">
            <v>109520</v>
          </cell>
          <cell r="AE249">
            <v>265500</v>
          </cell>
          <cell r="AF249">
            <v>496000</v>
          </cell>
          <cell r="AG249">
            <v>67600</v>
          </cell>
          <cell r="AH249">
            <v>211310</v>
          </cell>
          <cell r="AI249">
            <v>238300</v>
          </cell>
          <cell r="AJ249">
            <v>0</v>
          </cell>
          <cell r="AK249">
            <v>2049400</v>
          </cell>
          <cell r="AL249">
            <v>0</v>
          </cell>
          <cell r="AM249">
            <v>378500</v>
          </cell>
          <cell r="AN249">
            <v>242000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49310</v>
          </cell>
          <cell r="AT249">
            <v>321027</v>
          </cell>
          <cell r="AU249">
            <v>0</v>
          </cell>
          <cell r="AV249">
            <v>80000</v>
          </cell>
          <cell r="AW249">
            <v>71850</v>
          </cell>
          <cell r="AX249">
            <v>0</v>
          </cell>
          <cell r="AY249">
            <v>0</v>
          </cell>
          <cell r="AZ249">
            <v>15780</v>
          </cell>
          <cell r="BA249">
            <v>123500</v>
          </cell>
          <cell r="BB249">
            <v>515100</v>
          </cell>
          <cell r="BC249">
            <v>2335961</v>
          </cell>
          <cell r="BD249">
            <v>696380</v>
          </cell>
          <cell r="BE249">
            <v>0</v>
          </cell>
          <cell r="BF249">
            <v>0</v>
          </cell>
          <cell r="BG249">
            <v>327028</v>
          </cell>
          <cell r="BH249">
            <v>0</v>
          </cell>
          <cell r="BI249">
            <v>35000</v>
          </cell>
          <cell r="BJ249">
            <v>192590</v>
          </cell>
          <cell r="BK249">
            <v>69100</v>
          </cell>
          <cell r="BL249">
            <v>97370</v>
          </cell>
          <cell r="BM249">
            <v>360248</v>
          </cell>
          <cell r="BN249">
            <v>98455</v>
          </cell>
          <cell r="BO249">
            <v>0</v>
          </cell>
          <cell r="BP249">
            <v>15250</v>
          </cell>
          <cell r="BQ249">
            <v>267000</v>
          </cell>
          <cell r="BR249">
            <v>20890045.739999998</v>
          </cell>
          <cell r="BS249">
            <v>924841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87350</v>
          </cell>
          <cell r="BY249">
            <v>95590</v>
          </cell>
          <cell r="BZ249">
            <v>74160</v>
          </cell>
          <cell r="CA249">
            <v>0</v>
          </cell>
          <cell r="CB249">
            <v>46450</v>
          </cell>
          <cell r="CC249">
            <v>0</v>
          </cell>
          <cell r="CD249">
            <v>0</v>
          </cell>
          <cell r="CE249">
            <v>10320</v>
          </cell>
          <cell r="CF249">
            <v>96174</v>
          </cell>
          <cell r="CG249">
            <v>0</v>
          </cell>
          <cell r="CH249">
            <v>0</v>
          </cell>
          <cell r="CI249">
            <v>82000</v>
          </cell>
          <cell r="CJ249">
            <v>0</v>
          </cell>
          <cell r="CK249">
            <v>3500</v>
          </cell>
          <cell r="CL249">
            <v>220580</v>
          </cell>
        </row>
        <row r="250">
          <cell r="A250" t="str">
            <v>5104010107.102</v>
          </cell>
          <cell r="B250" t="str">
            <v>ค่าซ่อมแซมครุภัณฑ์สำนักงาน</v>
          </cell>
          <cell r="C250">
            <v>0</v>
          </cell>
          <cell r="D250">
            <v>130071.4</v>
          </cell>
          <cell r="E250">
            <v>106271.5</v>
          </cell>
          <cell r="F250">
            <v>34050</v>
          </cell>
          <cell r="G250">
            <v>9100</v>
          </cell>
          <cell r="H250">
            <v>0</v>
          </cell>
          <cell r="I250">
            <v>10600</v>
          </cell>
          <cell r="J250">
            <v>83300</v>
          </cell>
          <cell r="K250">
            <v>25100</v>
          </cell>
          <cell r="L250">
            <v>0</v>
          </cell>
          <cell r="M250">
            <v>0</v>
          </cell>
          <cell r="N250">
            <v>0</v>
          </cell>
          <cell r="O250">
            <v>182750</v>
          </cell>
          <cell r="P250">
            <v>54870.8</v>
          </cell>
          <cell r="Q250">
            <v>35150</v>
          </cell>
          <cell r="R250">
            <v>180125.5</v>
          </cell>
          <cell r="S250">
            <v>69454.100000000006</v>
          </cell>
          <cell r="T250">
            <v>30435.08</v>
          </cell>
          <cell r="U250">
            <v>5111</v>
          </cell>
          <cell r="V250">
            <v>27100</v>
          </cell>
          <cell r="W250">
            <v>296831</v>
          </cell>
          <cell r="X250">
            <v>11500</v>
          </cell>
          <cell r="Y250">
            <v>10650</v>
          </cell>
          <cell r="Z250">
            <v>99850</v>
          </cell>
          <cell r="AA250">
            <v>34251.58</v>
          </cell>
          <cell r="AB250">
            <v>2500</v>
          </cell>
          <cell r="AC250">
            <v>43705</v>
          </cell>
          <cell r="AD250">
            <v>249785</v>
          </cell>
          <cell r="AE250">
            <v>35400</v>
          </cell>
          <cell r="AF250">
            <v>31890</v>
          </cell>
          <cell r="AG250">
            <v>31900</v>
          </cell>
          <cell r="AH250">
            <v>64650</v>
          </cell>
          <cell r="AI250">
            <v>52690</v>
          </cell>
          <cell r="AJ250">
            <v>34100</v>
          </cell>
          <cell r="AK250">
            <v>2659909.15</v>
          </cell>
          <cell r="AL250">
            <v>20296</v>
          </cell>
          <cell r="AM250">
            <v>15450</v>
          </cell>
          <cell r="AN250">
            <v>0</v>
          </cell>
          <cell r="AO250">
            <v>0</v>
          </cell>
          <cell r="AP250">
            <v>0</v>
          </cell>
          <cell r="AQ250">
            <v>21790</v>
          </cell>
          <cell r="AR250">
            <v>70547.95</v>
          </cell>
          <cell r="AS250">
            <v>26525</v>
          </cell>
          <cell r="AT250">
            <v>132721.76</v>
          </cell>
          <cell r="AU250">
            <v>0</v>
          </cell>
          <cell r="AV250">
            <v>70350</v>
          </cell>
          <cell r="AW250">
            <v>1500</v>
          </cell>
          <cell r="AX250">
            <v>100622.1</v>
          </cell>
          <cell r="AY250">
            <v>103844</v>
          </cell>
          <cell r="AZ250">
            <v>25100</v>
          </cell>
          <cell r="BA250">
            <v>0</v>
          </cell>
          <cell r="BB250">
            <v>50800</v>
          </cell>
          <cell r="BC250">
            <v>389920</v>
          </cell>
          <cell r="BD250">
            <v>72280</v>
          </cell>
          <cell r="BE250">
            <v>800</v>
          </cell>
          <cell r="BF250">
            <v>75438</v>
          </cell>
          <cell r="BG250">
            <v>115236</v>
          </cell>
          <cell r="BH250">
            <v>20150</v>
          </cell>
          <cell r="BI250">
            <v>13830</v>
          </cell>
          <cell r="BJ250">
            <v>27750</v>
          </cell>
          <cell r="BK250">
            <v>18550</v>
          </cell>
          <cell r="BL250">
            <v>39530</v>
          </cell>
          <cell r="BM250">
            <v>23020</v>
          </cell>
          <cell r="BN250">
            <v>59900</v>
          </cell>
          <cell r="BO250">
            <v>13992.81</v>
          </cell>
          <cell r="BP250">
            <v>209552</v>
          </cell>
          <cell r="BQ250">
            <v>0</v>
          </cell>
          <cell r="BR250">
            <v>3033925.21</v>
          </cell>
          <cell r="BS250">
            <v>32500</v>
          </cell>
          <cell r="BT250">
            <v>99733.7</v>
          </cell>
          <cell r="BU250">
            <v>225140</v>
          </cell>
          <cell r="BV250">
            <v>0</v>
          </cell>
          <cell r="BW250">
            <v>0</v>
          </cell>
          <cell r="BX250">
            <v>202123.5</v>
          </cell>
          <cell r="BY250">
            <v>16380</v>
          </cell>
          <cell r="BZ250">
            <v>0</v>
          </cell>
          <cell r="CA250">
            <v>12900</v>
          </cell>
          <cell r="CB250">
            <v>620925.80000000005</v>
          </cell>
          <cell r="CC250">
            <v>0</v>
          </cell>
          <cell r="CD250">
            <v>15500</v>
          </cell>
          <cell r="CE250">
            <v>41776</v>
          </cell>
          <cell r="CF250">
            <v>6200.1</v>
          </cell>
          <cell r="CG250">
            <v>3500</v>
          </cell>
          <cell r="CH250">
            <v>2800</v>
          </cell>
          <cell r="CI250">
            <v>0</v>
          </cell>
          <cell r="CJ250">
            <v>17095.400000000001</v>
          </cell>
          <cell r="CK250">
            <v>15709.1</v>
          </cell>
          <cell r="CL250">
            <v>15200</v>
          </cell>
        </row>
        <row r="251">
          <cell r="A251" t="str">
            <v>5104010107.103</v>
          </cell>
          <cell r="B251" t="str">
            <v>ค่าซ่อมแซมครุภัณฑ์ยานพาหนะและขนส่ง</v>
          </cell>
          <cell r="C251">
            <v>0</v>
          </cell>
          <cell r="D251">
            <v>155843.60999999999</v>
          </cell>
          <cell r="E251">
            <v>125811.81</v>
          </cell>
          <cell r="F251">
            <v>390412.65</v>
          </cell>
          <cell r="G251">
            <v>43391.31</v>
          </cell>
          <cell r="H251">
            <v>119730</v>
          </cell>
          <cell r="I251">
            <v>85519.5</v>
          </cell>
          <cell r="J251">
            <v>415846.92</v>
          </cell>
          <cell r="K251">
            <v>179835</v>
          </cell>
          <cell r="L251">
            <v>194641</v>
          </cell>
          <cell r="M251">
            <v>347469.93</v>
          </cell>
          <cell r="N251">
            <v>42760</v>
          </cell>
          <cell r="O251">
            <v>662562.65</v>
          </cell>
          <cell r="P251">
            <v>223020.55</v>
          </cell>
          <cell r="Q251">
            <v>159119.79999999999</v>
          </cell>
          <cell r="R251">
            <v>175206.37</v>
          </cell>
          <cell r="S251">
            <v>426825.72</v>
          </cell>
          <cell r="T251">
            <v>309356.27</v>
          </cell>
          <cell r="U251">
            <v>174631.02</v>
          </cell>
          <cell r="V251">
            <v>83807.7</v>
          </cell>
          <cell r="W251">
            <v>781547.97</v>
          </cell>
          <cell r="X251">
            <v>56795.1</v>
          </cell>
          <cell r="Y251">
            <v>21873.47</v>
          </cell>
          <cell r="Z251">
            <v>149103.82</v>
          </cell>
          <cell r="AA251">
            <v>121051.02</v>
          </cell>
          <cell r="AB251">
            <v>184754.2</v>
          </cell>
          <cell r="AC251">
            <v>169164.47</v>
          </cell>
          <cell r="AD251">
            <v>432601.3</v>
          </cell>
          <cell r="AE251">
            <v>133368.14000000001</v>
          </cell>
          <cell r="AF251">
            <v>136137.9</v>
          </cell>
          <cell r="AG251">
            <v>353659.72</v>
          </cell>
          <cell r="AH251">
            <v>306161.59999999998</v>
          </cell>
          <cell r="AI251">
            <v>102334.97</v>
          </cell>
          <cell r="AJ251">
            <v>153009.04999999999</v>
          </cell>
          <cell r="AK251">
            <v>783449.59999999998</v>
          </cell>
          <cell r="AL251">
            <v>369924.5</v>
          </cell>
          <cell r="AM251">
            <v>214724.6</v>
          </cell>
          <cell r="AN251">
            <v>177479.66</v>
          </cell>
          <cell r="AO251">
            <v>164066.85999999999</v>
          </cell>
          <cell r="AP251">
            <v>501656.03</v>
          </cell>
          <cell r="AQ251">
            <v>190622.88</v>
          </cell>
          <cell r="AR251">
            <v>292241.08</v>
          </cell>
          <cell r="AS251">
            <v>204158.9</v>
          </cell>
          <cell r="AT251">
            <v>891178.4</v>
          </cell>
          <cell r="AU251">
            <v>229485</v>
          </cell>
          <cell r="AV251">
            <v>184568.39</v>
          </cell>
          <cell r="AW251">
            <v>98464.94</v>
          </cell>
          <cell r="AX251">
            <v>329863.57</v>
          </cell>
          <cell r="AY251">
            <v>146479.35</v>
          </cell>
          <cell r="AZ251">
            <v>134858.74</v>
          </cell>
          <cell r="BA251">
            <v>565900.67000000004</v>
          </cell>
          <cell r="BB251">
            <v>268681.05</v>
          </cell>
          <cell r="BC251">
            <v>343533.5</v>
          </cell>
          <cell r="BD251">
            <v>331709.25</v>
          </cell>
          <cell r="BE251">
            <v>45044.72</v>
          </cell>
          <cell r="BF251">
            <v>164452.14000000001</v>
          </cell>
          <cell r="BG251">
            <v>297923.74</v>
          </cell>
          <cell r="BH251">
            <v>26148.080000000002</v>
          </cell>
          <cell r="BI251">
            <v>0</v>
          </cell>
          <cell r="BJ251">
            <v>180975.78</v>
          </cell>
          <cell r="BK251">
            <v>21422.97</v>
          </cell>
          <cell r="BL251">
            <v>503058.77</v>
          </cell>
          <cell r="BM251">
            <v>188532.17</v>
          </cell>
          <cell r="BN251">
            <v>76842</v>
          </cell>
          <cell r="BO251">
            <v>278605.24</v>
          </cell>
          <cell r="BP251">
            <v>357433.81</v>
          </cell>
          <cell r="BQ251">
            <v>0</v>
          </cell>
          <cell r="BR251">
            <v>1272806.99</v>
          </cell>
          <cell r="BS251">
            <v>129746.43</v>
          </cell>
          <cell r="BT251">
            <v>173534.1</v>
          </cell>
          <cell r="BU251">
            <v>490082.42</v>
          </cell>
          <cell r="BV251">
            <v>1860</v>
          </cell>
          <cell r="BW251">
            <v>168657.34</v>
          </cell>
          <cell r="BX251">
            <v>316259.71999999997</v>
          </cell>
          <cell r="BY251">
            <v>107716.71</v>
          </cell>
          <cell r="BZ251">
            <v>144943.07999999999</v>
          </cell>
          <cell r="CA251">
            <v>108069.95</v>
          </cell>
          <cell r="CB251">
            <v>305030.62</v>
          </cell>
          <cell r="CC251">
            <v>113377.68</v>
          </cell>
          <cell r="CD251">
            <v>182051.18</v>
          </cell>
          <cell r="CE251">
            <v>0</v>
          </cell>
          <cell r="CF251">
            <v>132195.1</v>
          </cell>
          <cell r="CG251">
            <v>212029</v>
          </cell>
          <cell r="CH251">
            <v>6146.2</v>
          </cell>
          <cell r="CI251">
            <v>7030</v>
          </cell>
          <cell r="CJ251">
            <v>490749.53</v>
          </cell>
          <cell r="CK251">
            <v>59031.34</v>
          </cell>
          <cell r="CL251">
            <v>41230.42</v>
          </cell>
        </row>
        <row r="252">
          <cell r="A252" t="str">
            <v>5104010107.104</v>
          </cell>
          <cell r="B252" t="str">
            <v>ค่าซ่อมแซมครุภัณฑ์ไฟฟ้าและวิทยุ</v>
          </cell>
          <cell r="C252">
            <v>0</v>
          </cell>
          <cell r="D252">
            <v>11550</v>
          </cell>
          <cell r="E252">
            <v>0</v>
          </cell>
          <cell r="F252">
            <v>0</v>
          </cell>
          <cell r="G252">
            <v>1605</v>
          </cell>
          <cell r="H252">
            <v>0</v>
          </cell>
          <cell r="I252">
            <v>0</v>
          </cell>
          <cell r="J252">
            <v>160150</v>
          </cell>
          <cell r="K252">
            <v>85061.46</v>
          </cell>
          <cell r="L252">
            <v>702743.86</v>
          </cell>
          <cell r="M252">
            <v>0</v>
          </cell>
          <cell r="N252">
            <v>0</v>
          </cell>
          <cell r="O252">
            <v>1560</v>
          </cell>
          <cell r="P252">
            <v>242380</v>
          </cell>
          <cell r="Q252">
            <v>0</v>
          </cell>
          <cell r="R252">
            <v>55322</v>
          </cell>
          <cell r="S252">
            <v>171270</v>
          </cell>
          <cell r="T252">
            <v>268962.55</v>
          </cell>
          <cell r="U252">
            <v>101200.5</v>
          </cell>
          <cell r="V252">
            <v>0</v>
          </cell>
          <cell r="W252">
            <v>70490</v>
          </cell>
          <cell r="X252">
            <v>12175</v>
          </cell>
          <cell r="Y252">
            <v>0</v>
          </cell>
          <cell r="Z252">
            <v>0</v>
          </cell>
          <cell r="AA252">
            <v>4250</v>
          </cell>
          <cell r="AB252">
            <v>0</v>
          </cell>
          <cell r="AC252">
            <v>0</v>
          </cell>
          <cell r="AD252">
            <v>22878.5</v>
          </cell>
          <cell r="AE252">
            <v>4350</v>
          </cell>
          <cell r="AF252">
            <v>223515</v>
          </cell>
          <cell r="AG252">
            <v>5000</v>
          </cell>
          <cell r="AH252">
            <v>1900</v>
          </cell>
          <cell r="AI252">
            <v>94820</v>
          </cell>
          <cell r="AJ252">
            <v>0</v>
          </cell>
          <cell r="AK252">
            <v>0</v>
          </cell>
          <cell r="AL252">
            <v>0</v>
          </cell>
          <cell r="AM252">
            <v>49500</v>
          </cell>
          <cell r="AN252">
            <v>0</v>
          </cell>
          <cell r="AO252">
            <v>0</v>
          </cell>
          <cell r="AP252">
            <v>29853</v>
          </cell>
          <cell r="AQ252">
            <v>0</v>
          </cell>
          <cell r="AR252">
            <v>0</v>
          </cell>
          <cell r="AS252">
            <v>0</v>
          </cell>
          <cell r="AT252">
            <v>91600</v>
          </cell>
          <cell r="AU252">
            <v>0</v>
          </cell>
          <cell r="AV252">
            <v>0</v>
          </cell>
          <cell r="AW252">
            <v>0</v>
          </cell>
          <cell r="AX252">
            <v>101008</v>
          </cell>
          <cell r="AY252">
            <v>0</v>
          </cell>
          <cell r="AZ252">
            <v>0</v>
          </cell>
          <cell r="BA252">
            <v>0</v>
          </cell>
          <cell r="BB252">
            <v>45400.1</v>
          </cell>
          <cell r="BC252">
            <v>0</v>
          </cell>
          <cell r="BD252">
            <v>63130</v>
          </cell>
          <cell r="BE252">
            <v>9277.9699999999993</v>
          </cell>
          <cell r="BF252">
            <v>2550</v>
          </cell>
          <cell r="BG252">
            <v>6403.06</v>
          </cell>
          <cell r="BH252">
            <v>650</v>
          </cell>
          <cell r="BI252">
            <v>0</v>
          </cell>
          <cell r="BJ252">
            <v>69550</v>
          </cell>
          <cell r="BK252">
            <v>0</v>
          </cell>
          <cell r="BL252">
            <v>50000</v>
          </cell>
          <cell r="BM252">
            <v>0</v>
          </cell>
          <cell r="BN252">
            <v>82450</v>
          </cell>
          <cell r="BO252">
            <v>600</v>
          </cell>
          <cell r="BP252">
            <v>187331</v>
          </cell>
          <cell r="BQ252">
            <v>0</v>
          </cell>
          <cell r="BR252">
            <v>1926569.3</v>
          </cell>
          <cell r="BS252">
            <v>4653.4799999999996</v>
          </cell>
          <cell r="BT252">
            <v>1950</v>
          </cell>
          <cell r="BU252">
            <v>1310</v>
          </cell>
          <cell r="BV252">
            <v>0</v>
          </cell>
          <cell r="BW252">
            <v>5250</v>
          </cell>
          <cell r="BX252">
            <v>60641</v>
          </cell>
          <cell r="BY252">
            <v>4104.3500000000004</v>
          </cell>
          <cell r="BZ252">
            <v>28940</v>
          </cell>
          <cell r="CA252">
            <v>500</v>
          </cell>
          <cell r="CB252">
            <v>500</v>
          </cell>
          <cell r="CC252">
            <v>79300</v>
          </cell>
          <cell r="CD252">
            <v>16975.5</v>
          </cell>
          <cell r="CE252">
            <v>0</v>
          </cell>
          <cell r="CF252">
            <v>2840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48150</v>
          </cell>
        </row>
        <row r="253">
          <cell r="A253" t="str">
            <v>5104010107.105</v>
          </cell>
          <cell r="B253" t="str">
            <v>ค่าซ่อมแซมครุภัณฑ์โฆษณาและเผยแพร่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69867</v>
          </cell>
          <cell r="L253">
            <v>1040</v>
          </cell>
          <cell r="M253">
            <v>0</v>
          </cell>
          <cell r="N253">
            <v>0</v>
          </cell>
          <cell r="O253">
            <v>7200</v>
          </cell>
          <cell r="P253">
            <v>1400</v>
          </cell>
          <cell r="Q253">
            <v>0</v>
          </cell>
          <cell r="R253">
            <v>1900</v>
          </cell>
          <cell r="S253">
            <v>0</v>
          </cell>
          <cell r="T253">
            <v>0</v>
          </cell>
          <cell r="U253">
            <v>500</v>
          </cell>
          <cell r="V253">
            <v>0</v>
          </cell>
          <cell r="W253">
            <v>17065</v>
          </cell>
          <cell r="X253">
            <v>1500</v>
          </cell>
          <cell r="Y253">
            <v>0</v>
          </cell>
          <cell r="Z253">
            <v>2500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73400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2150</v>
          </cell>
          <cell r="AU253">
            <v>0</v>
          </cell>
          <cell r="AV253">
            <v>0</v>
          </cell>
          <cell r="AW253">
            <v>0</v>
          </cell>
          <cell r="AX253">
            <v>7500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9550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7800</v>
          </cell>
          <cell r="BO253">
            <v>0</v>
          </cell>
          <cell r="BP253">
            <v>1350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1600</v>
          </cell>
          <cell r="BV253">
            <v>0</v>
          </cell>
          <cell r="BW253">
            <v>0</v>
          </cell>
          <cell r="BX253">
            <v>46200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</row>
        <row r="254">
          <cell r="A254" t="str">
            <v>5104010107.106</v>
          </cell>
          <cell r="B254" t="str">
            <v>ค่าซ่อมแซมครุภัณฑ์วิทยาศาสตร์และการแพทย์</v>
          </cell>
          <cell r="C254">
            <v>948633.21</v>
          </cell>
          <cell r="D254">
            <v>76987</v>
          </cell>
          <cell r="E254">
            <v>92354.95</v>
          </cell>
          <cell r="F254">
            <v>0</v>
          </cell>
          <cell r="G254">
            <v>42130</v>
          </cell>
          <cell r="H254">
            <v>0</v>
          </cell>
          <cell r="I254">
            <v>638737.78</v>
          </cell>
          <cell r="J254">
            <v>879623.36</v>
          </cell>
          <cell r="K254">
            <v>42560</v>
          </cell>
          <cell r="L254">
            <v>81095.8</v>
          </cell>
          <cell r="M254">
            <v>353378.12</v>
          </cell>
          <cell r="N254">
            <v>73575</v>
          </cell>
          <cell r="O254">
            <v>1585406.29</v>
          </cell>
          <cell r="P254">
            <v>223081.69</v>
          </cell>
          <cell r="Q254">
            <v>12420</v>
          </cell>
          <cell r="R254">
            <v>359455.32</v>
          </cell>
          <cell r="S254">
            <v>67546.100000000006</v>
          </cell>
          <cell r="T254">
            <v>45000</v>
          </cell>
          <cell r="U254">
            <v>134632.5</v>
          </cell>
          <cell r="V254">
            <v>37920.800000000003</v>
          </cell>
          <cell r="W254">
            <v>2230590.83</v>
          </cell>
          <cell r="X254">
            <v>28786</v>
          </cell>
          <cell r="Y254">
            <v>38028</v>
          </cell>
          <cell r="Z254">
            <v>35152.5</v>
          </cell>
          <cell r="AA254">
            <v>50200</v>
          </cell>
          <cell r="AB254">
            <v>134820</v>
          </cell>
          <cell r="AC254">
            <v>19500</v>
          </cell>
          <cell r="AD254">
            <v>710884.86</v>
          </cell>
          <cell r="AE254">
            <v>106863.7</v>
          </cell>
          <cell r="AF254">
            <v>78659.3</v>
          </cell>
          <cell r="AG254">
            <v>122950</v>
          </cell>
          <cell r="AH254">
            <v>231704</v>
          </cell>
          <cell r="AI254">
            <v>154498</v>
          </cell>
          <cell r="AJ254">
            <v>98870.7</v>
          </cell>
          <cell r="AK254">
            <v>5721318.3899999997</v>
          </cell>
          <cell r="AL254">
            <v>81573.5</v>
          </cell>
          <cell r="AM254">
            <v>87508</v>
          </cell>
          <cell r="AN254">
            <v>332483.65000000002</v>
          </cell>
          <cell r="AO254">
            <v>114824.5</v>
          </cell>
          <cell r="AP254">
            <v>182859.81</v>
          </cell>
          <cell r="AQ254">
            <v>99159.99</v>
          </cell>
          <cell r="AR254">
            <v>64630</v>
          </cell>
          <cell r="AS254">
            <v>57630</v>
          </cell>
          <cell r="AT254">
            <v>312255</v>
          </cell>
          <cell r="AU254">
            <v>255283.63</v>
          </cell>
          <cell r="AV254">
            <v>62027.61</v>
          </cell>
          <cell r="AW254">
            <v>34450.699999999997</v>
          </cell>
          <cell r="AX254">
            <v>106927.3</v>
          </cell>
          <cell r="AY254">
            <v>126624.23</v>
          </cell>
          <cell r="AZ254">
            <v>96335</v>
          </cell>
          <cell r="BA254">
            <v>950004.4</v>
          </cell>
          <cell r="BB254">
            <v>237817.16</v>
          </cell>
          <cell r="BC254">
            <v>2199273.83</v>
          </cell>
          <cell r="BD254">
            <v>383430.6</v>
          </cell>
          <cell r="BE254">
            <v>19196.900000000001</v>
          </cell>
          <cell r="BF254">
            <v>11330</v>
          </cell>
          <cell r="BG254">
            <v>2088055.06</v>
          </cell>
          <cell r="BH254">
            <v>99382</v>
          </cell>
          <cell r="BI254">
            <v>18800</v>
          </cell>
          <cell r="BJ254">
            <v>98700</v>
          </cell>
          <cell r="BK254">
            <v>7200</v>
          </cell>
          <cell r="BL254">
            <v>2270760.29</v>
          </cell>
          <cell r="BM254">
            <v>83155</v>
          </cell>
          <cell r="BN254">
            <v>88984.4</v>
          </cell>
          <cell r="BO254">
            <v>217539.83</v>
          </cell>
          <cell r="BP254">
            <v>347590</v>
          </cell>
          <cell r="BQ254">
            <v>14383</v>
          </cell>
          <cell r="BR254">
            <v>13578755.949999999</v>
          </cell>
          <cell r="BS254">
            <v>85980</v>
          </cell>
          <cell r="BT254">
            <v>69986</v>
          </cell>
          <cell r="BU254">
            <v>144090.6</v>
          </cell>
          <cell r="BV254">
            <v>0</v>
          </cell>
          <cell r="BW254">
            <v>0</v>
          </cell>
          <cell r="BX254">
            <v>319331.65999999997</v>
          </cell>
          <cell r="BY254">
            <v>48879</v>
          </cell>
          <cell r="BZ254">
            <v>199415</v>
          </cell>
          <cell r="CA254">
            <v>142700</v>
          </cell>
          <cell r="CB254">
            <v>114300</v>
          </cell>
          <cell r="CC254">
            <v>87430</v>
          </cell>
          <cell r="CD254">
            <v>145225</v>
          </cell>
          <cell r="CE254">
            <v>628803</v>
          </cell>
          <cell r="CF254">
            <v>174652.85</v>
          </cell>
          <cell r="CG254">
            <v>16591</v>
          </cell>
          <cell r="CH254">
            <v>44000</v>
          </cell>
          <cell r="CI254">
            <v>65060</v>
          </cell>
          <cell r="CJ254">
            <v>352130</v>
          </cell>
          <cell r="CK254">
            <v>27800</v>
          </cell>
          <cell r="CL254">
            <v>0</v>
          </cell>
        </row>
        <row r="255">
          <cell r="A255" t="str">
            <v>5104010107.107</v>
          </cell>
          <cell r="B255" t="str">
            <v>ค่าซ่อมแซมครุภัณฑ์คอมพิวเตอร์</v>
          </cell>
          <cell r="C255">
            <v>0</v>
          </cell>
          <cell r="D255">
            <v>5400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2490</v>
          </cell>
          <cell r="J255">
            <v>8770</v>
          </cell>
          <cell r="K255">
            <v>0</v>
          </cell>
          <cell r="L255">
            <v>53440</v>
          </cell>
          <cell r="M255">
            <v>2500</v>
          </cell>
          <cell r="N255">
            <v>2320</v>
          </cell>
          <cell r="O255">
            <v>17240</v>
          </cell>
          <cell r="P255">
            <v>21000</v>
          </cell>
          <cell r="Q255">
            <v>14500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4700</v>
          </cell>
          <cell r="W255">
            <v>24200</v>
          </cell>
          <cell r="X255">
            <v>5500</v>
          </cell>
          <cell r="Y255">
            <v>5350</v>
          </cell>
          <cell r="Z255">
            <v>0</v>
          </cell>
          <cell r="AA255">
            <v>200</v>
          </cell>
          <cell r="AB255">
            <v>6600</v>
          </cell>
          <cell r="AC255">
            <v>6770</v>
          </cell>
          <cell r="AD255">
            <v>34568</v>
          </cell>
          <cell r="AE255">
            <v>8550</v>
          </cell>
          <cell r="AF255">
            <v>4500</v>
          </cell>
          <cell r="AG255">
            <v>18500</v>
          </cell>
          <cell r="AH255">
            <v>4000</v>
          </cell>
          <cell r="AI255">
            <v>4700</v>
          </cell>
          <cell r="AJ255">
            <v>1500</v>
          </cell>
          <cell r="AK255">
            <v>596789</v>
          </cell>
          <cell r="AL255">
            <v>17040</v>
          </cell>
          <cell r="AM255">
            <v>0</v>
          </cell>
          <cell r="AN255">
            <v>5290</v>
          </cell>
          <cell r="AO255">
            <v>6650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1850</v>
          </cell>
          <cell r="AW255">
            <v>350</v>
          </cell>
          <cell r="AX255">
            <v>0</v>
          </cell>
          <cell r="AY255">
            <v>1500</v>
          </cell>
          <cell r="AZ255">
            <v>0</v>
          </cell>
          <cell r="BA255">
            <v>24000</v>
          </cell>
          <cell r="BB255">
            <v>20900</v>
          </cell>
          <cell r="BC255">
            <v>300</v>
          </cell>
          <cell r="BD255">
            <v>0</v>
          </cell>
          <cell r="BE255">
            <v>1400</v>
          </cell>
          <cell r="BF255">
            <v>0</v>
          </cell>
          <cell r="BG255">
            <v>77496.89</v>
          </cell>
          <cell r="BH255">
            <v>400</v>
          </cell>
          <cell r="BI255">
            <v>6152.5</v>
          </cell>
          <cell r="BJ255">
            <v>0</v>
          </cell>
          <cell r="BK255">
            <v>0</v>
          </cell>
          <cell r="BL255">
            <v>419637</v>
          </cell>
          <cell r="BM255">
            <v>2000</v>
          </cell>
          <cell r="BN255">
            <v>7900</v>
          </cell>
          <cell r="BO255">
            <v>5580</v>
          </cell>
          <cell r="BP255">
            <v>0</v>
          </cell>
          <cell r="BQ255">
            <v>0</v>
          </cell>
          <cell r="BR255">
            <v>214930</v>
          </cell>
          <cell r="BS255">
            <v>16400</v>
          </cell>
          <cell r="BT255">
            <v>3650</v>
          </cell>
          <cell r="BU255">
            <v>0</v>
          </cell>
          <cell r="BV255">
            <v>2500</v>
          </cell>
          <cell r="BW255">
            <v>0</v>
          </cell>
          <cell r="BX255">
            <v>0</v>
          </cell>
          <cell r="BY255">
            <v>2100</v>
          </cell>
          <cell r="BZ255">
            <v>13000</v>
          </cell>
          <cell r="CA255">
            <v>0</v>
          </cell>
          <cell r="CB255">
            <v>0</v>
          </cell>
          <cell r="CC255">
            <v>3260</v>
          </cell>
          <cell r="CD255">
            <v>0</v>
          </cell>
          <cell r="CE255">
            <v>4480</v>
          </cell>
          <cell r="CF255">
            <v>0</v>
          </cell>
          <cell r="CG255">
            <v>0</v>
          </cell>
          <cell r="CH255">
            <v>1350</v>
          </cell>
          <cell r="CI255">
            <v>4400</v>
          </cell>
          <cell r="CJ255">
            <v>4300</v>
          </cell>
          <cell r="CK255">
            <v>0</v>
          </cell>
          <cell r="CL255">
            <v>4790</v>
          </cell>
        </row>
        <row r="256">
          <cell r="A256" t="str">
            <v>5104010107.108</v>
          </cell>
          <cell r="B256" t="str">
            <v>ค่าซ่อมแซมครุภัณฑ์อื่น</v>
          </cell>
          <cell r="C256">
            <v>15670</v>
          </cell>
          <cell r="D256">
            <v>2996</v>
          </cell>
          <cell r="E256">
            <v>68500</v>
          </cell>
          <cell r="F256">
            <v>40003.75</v>
          </cell>
          <cell r="G256">
            <v>35081.01</v>
          </cell>
          <cell r="H256">
            <v>0</v>
          </cell>
          <cell r="I256">
            <v>54280</v>
          </cell>
          <cell r="J256">
            <v>58760.4</v>
          </cell>
          <cell r="K256">
            <v>134240</v>
          </cell>
          <cell r="L256">
            <v>168122.45</v>
          </cell>
          <cell r="M256">
            <v>75004</v>
          </cell>
          <cell r="N256">
            <v>0</v>
          </cell>
          <cell r="O256">
            <v>24948</v>
          </cell>
          <cell r="P256">
            <v>45685.65</v>
          </cell>
          <cell r="Q256">
            <v>109404.05</v>
          </cell>
          <cell r="R256">
            <v>231694.99</v>
          </cell>
          <cell r="S256">
            <v>134701.01</v>
          </cell>
          <cell r="T256">
            <v>0</v>
          </cell>
          <cell r="U256">
            <v>9250</v>
          </cell>
          <cell r="V256">
            <v>6070</v>
          </cell>
          <cell r="W256">
            <v>606674.29</v>
          </cell>
          <cell r="X256">
            <v>0</v>
          </cell>
          <cell r="Y256">
            <v>74637</v>
          </cell>
          <cell r="Z256">
            <v>29680</v>
          </cell>
          <cell r="AA256">
            <v>23196.400000000001</v>
          </cell>
          <cell r="AB256">
            <v>30000</v>
          </cell>
          <cell r="AC256">
            <v>8445</v>
          </cell>
          <cell r="AD256">
            <v>327533.23</v>
          </cell>
          <cell r="AE256">
            <v>48070.49</v>
          </cell>
          <cell r="AF256">
            <v>2290</v>
          </cell>
          <cell r="AG256">
            <v>240794.3</v>
          </cell>
          <cell r="AH256">
            <v>34680</v>
          </cell>
          <cell r="AI256">
            <v>24475</v>
          </cell>
          <cell r="AJ256">
            <v>3800</v>
          </cell>
          <cell r="AK256">
            <v>493196.52</v>
          </cell>
          <cell r="AL256">
            <v>57016</v>
          </cell>
          <cell r="AM256">
            <v>10320</v>
          </cell>
          <cell r="AN256">
            <v>24563.99</v>
          </cell>
          <cell r="AO256">
            <v>54652.15</v>
          </cell>
          <cell r="AP256">
            <v>26065.74</v>
          </cell>
          <cell r="AQ256">
            <v>26935</v>
          </cell>
          <cell r="AR256">
            <v>0</v>
          </cell>
          <cell r="AS256">
            <v>85446.99</v>
          </cell>
          <cell r="AT256">
            <v>125359.01</v>
          </cell>
          <cell r="AU256">
            <v>159981.9</v>
          </cell>
          <cell r="AV256">
            <v>60894.8</v>
          </cell>
          <cell r="AW256">
            <v>38227.769999999997</v>
          </cell>
          <cell r="AX256">
            <v>22750</v>
          </cell>
          <cell r="AY256">
            <v>114091</v>
          </cell>
          <cell r="AZ256">
            <v>24100</v>
          </cell>
          <cell r="BA256">
            <v>0</v>
          </cell>
          <cell r="BB256">
            <v>64552.72</v>
          </cell>
          <cell r="BC256">
            <v>247816.5</v>
          </cell>
          <cell r="BD256">
            <v>169631.2</v>
          </cell>
          <cell r="BE256">
            <v>13700</v>
          </cell>
          <cell r="BF256">
            <v>41000</v>
          </cell>
          <cell r="BG256">
            <v>81675</v>
          </cell>
          <cell r="BH256">
            <v>0</v>
          </cell>
          <cell r="BI256">
            <v>0</v>
          </cell>
          <cell r="BJ256">
            <v>0</v>
          </cell>
          <cell r="BK256">
            <v>56970</v>
          </cell>
          <cell r="BL256">
            <v>332473.86</v>
          </cell>
          <cell r="BM256">
            <v>77887.899999999994</v>
          </cell>
          <cell r="BN256">
            <v>183222.8</v>
          </cell>
          <cell r="BO256">
            <v>14464.26</v>
          </cell>
          <cell r="BP256">
            <v>324810</v>
          </cell>
          <cell r="BQ256">
            <v>0</v>
          </cell>
          <cell r="BR256">
            <v>0</v>
          </cell>
          <cell r="BS256">
            <v>0</v>
          </cell>
          <cell r="BT256">
            <v>11502</v>
          </cell>
          <cell r="BU256">
            <v>111483.7</v>
          </cell>
          <cell r="BV256">
            <v>0</v>
          </cell>
          <cell r="BW256">
            <v>16460</v>
          </cell>
          <cell r="BX256">
            <v>6950</v>
          </cell>
          <cell r="BY256">
            <v>18939</v>
          </cell>
          <cell r="BZ256">
            <v>44546.3</v>
          </cell>
          <cell r="CA256">
            <v>13375</v>
          </cell>
          <cell r="CB256">
            <v>501413.6</v>
          </cell>
          <cell r="CC256">
            <v>0</v>
          </cell>
          <cell r="CD256">
            <v>71569.2</v>
          </cell>
          <cell r="CE256">
            <v>420</v>
          </cell>
          <cell r="CF256">
            <v>61485</v>
          </cell>
          <cell r="CG256">
            <v>3200</v>
          </cell>
          <cell r="CH256">
            <v>10272.299999999999</v>
          </cell>
          <cell r="CI256">
            <v>56339.1</v>
          </cell>
          <cell r="CJ256">
            <v>72643</v>
          </cell>
          <cell r="CK256">
            <v>115879.29</v>
          </cell>
          <cell r="CL256">
            <v>0</v>
          </cell>
        </row>
        <row r="257">
          <cell r="A257" t="str">
            <v>5104010107.109</v>
          </cell>
          <cell r="B257" t="str">
            <v>ค่าจ้างเหมาบำรุงรักษาดูแลลิฟท์</v>
          </cell>
          <cell r="C257">
            <v>1120310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51360</v>
          </cell>
          <cell r="N257">
            <v>0</v>
          </cell>
          <cell r="O257">
            <v>12840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162640.07999999999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212000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32100</v>
          </cell>
          <cell r="AY257">
            <v>0</v>
          </cell>
          <cell r="AZ257">
            <v>0</v>
          </cell>
          <cell r="BA257">
            <v>170593.75</v>
          </cell>
          <cell r="BB257">
            <v>0</v>
          </cell>
          <cell r="BC257">
            <v>110027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288000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2516762.83</v>
          </cell>
          <cell r="BS257">
            <v>0</v>
          </cell>
          <cell r="BT257">
            <v>0</v>
          </cell>
          <cell r="BU257">
            <v>38520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12840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123531.5</v>
          </cell>
          <cell r="CK257">
            <v>0</v>
          </cell>
          <cell r="CL257">
            <v>0</v>
          </cell>
        </row>
        <row r="258">
          <cell r="A258" t="str">
            <v>5104010107.110</v>
          </cell>
          <cell r="B258" t="str">
            <v>ค่าจ้างเหมาบำรุงรักษาสวนหย่อม</v>
          </cell>
          <cell r="C258">
            <v>0</v>
          </cell>
          <cell r="D258">
            <v>0</v>
          </cell>
          <cell r="E258">
            <v>14000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15000</v>
          </cell>
          <cell r="M258">
            <v>0</v>
          </cell>
          <cell r="N258">
            <v>0</v>
          </cell>
          <cell r="O258">
            <v>0</v>
          </cell>
          <cell r="P258">
            <v>109000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166974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3000</v>
          </cell>
          <cell r="AQ258">
            <v>0</v>
          </cell>
          <cell r="AR258">
            <v>0</v>
          </cell>
          <cell r="AS258">
            <v>0</v>
          </cell>
          <cell r="AT258">
            <v>66400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84000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8400</v>
          </cell>
          <cell r="BN258">
            <v>0</v>
          </cell>
          <cell r="BO258">
            <v>6000</v>
          </cell>
          <cell r="BP258">
            <v>6000</v>
          </cell>
          <cell r="BQ258">
            <v>0</v>
          </cell>
          <cell r="BR258">
            <v>1742700</v>
          </cell>
          <cell r="BS258">
            <v>0</v>
          </cell>
          <cell r="BT258">
            <v>500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4800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13000</v>
          </cell>
          <cell r="CL258">
            <v>0</v>
          </cell>
        </row>
        <row r="259">
          <cell r="A259" t="str">
            <v>5104010107.111</v>
          </cell>
          <cell r="B259" t="str">
            <v>ค่าจ้างเหมาบำรุงรักษาครุภัณฑ์วิทยาศาสตร์และการแพทย์</v>
          </cell>
          <cell r="C259">
            <v>726670.75</v>
          </cell>
          <cell r="D259">
            <v>57780</v>
          </cell>
          <cell r="E259">
            <v>10000</v>
          </cell>
          <cell r="F259">
            <v>67297.850000000006</v>
          </cell>
          <cell r="G259">
            <v>68900</v>
          </cell>
          <cell r="H259">
            <v>0</v>
          </cell>
          <cell r="I259">
            <v>37605</v>
          </cell>
          <cell r="J259">
            <v>203037.5</v>
          </cell>
          <cell r="K259">
            <v>0</v>
          </cell>
          <cell r="L259">
            <v>159705</v>
          </cell>
          <cell r="M259">
            <v>123460</v>
          </cell>
          <cell r="N259">
            <v>800</v>
          </cell>
          <cell r="O259">
            <v>105200</v>
          </cell>
          <cell r="P259">
            <v>48850</v>
          </cell>
          <cell r="Q259">
            <v>43890</v>
          </cell>
          <cell r="R259">
            <v>0</v>
          </cell>
          <cell r="S259">
            <v>10588.9</v>
          </cell>
          <cell r="T259">
            <v>80780</v>
          </cell>
          <cell r="U259">
            <v>56000</v>
          </cell>
          <cell r="V259">
            <v>23550</v>
          </cell>
          <cell r="W259">
            <v>33700</v>
          </cell>
          <cell r="X259">
            <v>18750</v>
          </cell>
          <cell r="Y259">
            <v>56500</v>
          </cell>
          <cell r="Z259">
            <v>35400</v>
          </cell>
          <cell r="AA259">
            <v>7000</v>
          </cell>
          <cell r="AB259">
            <v>4000</v>
          </cell>
          <cell r="AC259">
            <v>0</v>
          </cell>
          <cell r="AD259">
            <v>0</v>
          </cell>
          <cell r="AE259">
            <v>15800</v>
          </cell>
          <cell r="AF259">
            <v>9000</v>
          </cell>
          <cell r="AG259">
            <v>0</v>
          </cell>
          <cell r="AH259">
            <v>55779</v>
          </cell>
          <cell r="AI259">
            <v>43060</v>
          </cell>
          <cell r="AJ259">
            <v>14900</v>
          </cell>
          <cell r="AK259">
            <v>992750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9800</v>
          </cell>
          <cell r="AQ259">
            <v>0</v>
          </cell>
          <cell r="AR259">
            <v>0</v>
          </cell>
          <cell r="AS259">
            <v>5350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4000</v>
          </cell>
          <cell r="AY259">
            <v>3600</v>
          </cell>
          <cell r="AZ259">
            <v>0</v>
          </cell>
          <cell r="BA259">
            <v>0</v>
          </cell>
          <cell r="BB259">
            <v>13700</v>
          </cell>
          <cell r="BC259">
            <v>788590</v>
          </cell>
          <cell r="BD259">
            <v>0</v>
          </cell>
          <cell r="BE259">
            <v>84903</v>
          </cell>
          <cell r="BF259">
            <v>0</v>
          </cell>
          <cell r="BG259">
            <v>1260876.31</v>
          </cell>
          <cell r="BH259">
            <v>13267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11951</v>
          </cell>
          <cell r="BN259">
            <v>15400</v>
          </cell>
          <cell r="BO259">
            <v>0</v>
          </cell>
          <cell r="BP259">
            <v>627000</v>
          </cell>
          <cell r="BQ259">
            <v>0</v>
          </cell>
          <cell r="BR259">
            <v>3162995.35</v>
          </cell>
          <cell r="BS259">
            <v>11000</v>
          </cell>
          <cell r="BT259">
            <v>0</v>
          </cell>
          <cell r="BU259">
            <v>0</v>
          </cell>
          <cell r="BV259">
            <v>600</v>
          </cell>
          <cell r="BW259">
            <v>0</v>
          </cell>
          <cell r="BX259">
            <v>123075</v>
          </cell>
          <cell r="BY259">
            <v>1284</v>
          </cell>
          <cell r="BZ259">
            <v>19800</v>
          </cell>
          <cell r="CA259">
            <v>0</v>
          </cell>
          <cell r="CB259">
            <v>0</v>
          </cell>
          <cell r="CC259">
            <v>105490</v>
          </cell>
          <cell r="CD259">
            <v>10100</v>
          </cell>
          <cell r="CE259">
            <v>0</v>
          </cell>
          <cell r="CF259">
            <v>14350</v>
          </cell>
          <cell r="CG259">
            <v>64950</v>
          </cell>
          <cell r="CH259">
            <v>0</v>
          </cell>
          <cell r="CI259">
            <v>69330</v>
          </cell>
          <cell r="CJ259">
            <v>0</v>
          </cell>
          <cell r="CK259">
            <v>0</v>
          </cell>
          <cell r="CL259">
            <v>38350</v>
          </cell>
        </row>
        <row r="260">
          <cell r="A260" t="str">
            <v>5104010107.112</v>
          </cell>
          <cell r="B260" t="str">
            <v>ค่าจ้างเหมาบำรุงรักษาเครื่องปรับอากาศ</v>
          </cell>
          <cell r="C260">
            <v>360450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107200</v>
          </cell>
          <cell r="K260">
            <v>51945.05</v>
          </cell>
          <cell r="L260">
            <v>66400</v>
          </cell>
          <cell r="M260">
            <v>0</v>
          </cell>
          <cell r="N260">
            <v>1300</v>
          </cell>
          <cell r="O260">
            <v>6600</v>
          </cell>
          <cell r="P260">
            <v>38600</v>
          </cell>
          <cell r="Q260">
            <v>0</v>
          </cell>
          <cell r="R260">
            <v>0</v>
          </cell>
          <cell r="S260">
            <v>203300</v>
          </cell>
          <cell r="T260">
            <v>48358</v>
          </cell>
          <cell r="U260">
            <v>2500</v>
          </cell>
          <cell r="V260">
            <v>0</v>
          </cell>
          <cell r="W260">
            <v>0</v>
          </cell>
          <cell r="X260">
            <v>44030.5</v>
          </cell>
          <cell r="Y260">
            <v>126600</v>
          </cell>
          <cell r="Z260">
            <v>6000</v>
          </cell>
          <cell r="AA260">
            <v>0</v>
          </cell>
          <cell r="AB260">
            <v>12400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549800</v>
          </cell>
          <cell r="AL260">
            <v>127900</v>
          </cell>
          <cell r="AM260">
            <v>0</v>
          </cell>
          <cell r="AN260">
            <v>0</v>
          </cell>
          <cell r="AO260">
            <v>165050</v>
          </cell>
          <cell r="AP260">
            <v>237600</v>
          </cell>
          <cell r="AQ260">
            <v>4050</v>
          </cell>
          <cell r="AR260">
            <v>0</v>
          </cell>
          <cell r="AS260">
            <v>13250</v>
          </cell>
          <cell r="AT260">
            <v>0</v>
          </cell>
          <cell r="AU260">
            <v>166930</v>
          </cell>
          <cell r="AV260">
            <v>0</v>
          </cell>
          <cell r="AW260">
            <v>43800</v>
          </cell>
          <cell r="AX260">
            <v>0</v>
          </cell>
          <cell r="AY260">
            <v>0</v>
          </cell>
          <cell r="AZ260">
            <v>0</v>
          </cell>
          <cell r="BA260">
            <v>99048</v>
          </cell>
          <cell r="BB260">
            <v>0</v>
          </cell>
          <cell r="BC260">
            <v>420157.11</v>
          </cell>
          <cell r="BD260">
            <v>0</v>
          </cell>
          <cell r="BE260">
            <v>10513</v>
          </cell>
          <cell r="BF260">
            <v>0</v>
          </cell>
          <cell r="BG260">
            <v>0</v>
          </cell>
          <cell r="BH260">
            <v>5202.9799999999996</v>
          </cell>
          <cell r="BI260">
            <v>0</v>
          </cell>
          <cell r="BJ260">
            <v>5200</v>
          </cell>
          <cell r="BK260">
            <v>0</v>
          </cell>
          <cell r="BL260">
            <v>0</v>
          </cell>
          <cell r="BM260">
            <v>0</v>
          </cell>
          <cell r="BN260">
            <v>14500</v>
          </cell>
          <cell r="BO260">
            <v>0</v>
          </cell>
          <cell r="BP260">
            <v>0</v>
          </cell>
          <cell r="BQ260">
            <v>0</v>
          </cell>
          <cell r="BR260">
            <v>2715464</v>
          </cell>
          <cell r="BS260">
            <v>90552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269852</v>
          </cell>
          <cell r="BY260">
            <v>0</v>
          </cell>
          <cell r="BZ260">
            <v>36000</v>
          </cell>
          <cell r="CA260">
            <v>62450</v>
          </cell>
          <cell r="CB260">
            <v>94860</v>
          </cell>
          <cell r="CC260">
            <v>0</v>
          </cell>
          <cell r="CD260">
            <v>192410</v>
          </cell>
          <cell r="CE260">
            <v>18700</v>
          </cell>
          <cell r="CF260">
            <v>94240.25</v>
          </cell>
          <cell r="CG260">
            <v>39642.480000000003</v>
          </cell>
          <cell r="CH260">
            <v>59390</v>
          </cell>
          <cell r="CI260">
            <v>32590</v>
          </cell>
          <cell r="CJ260">
            <v>0</v>
          </cell>
          <cell r="CK260">
            <v>6800</v>
          </cell>
          <cell r="CL260">
            <v>20400</v>
          </cell>
        </row>
        <row r="261">
          <cell r="A261" t="str">
            <v>5104010107.113</v>
          </cell>
          <cell r="B261" t="str">
            <v>ค่าจ้างเหมาซ่อมแซมบ้านพัก</v>
          </cell>
          <cell r="C261">
            <v>0</v>
          </cell>
          <cell r="D261">
            <v>0</v>
          </cell>
          <cell r="E261">
            <v>123500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500</v>
          </cell>
          <cell r="L261">
            <v>94800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35000</v>
          </cell>
          <cell r="R261">
            <v>0</v>
          </cell>
          <cell r="S261">
            <v>31200</v>
          </cell>
          <cell r="T261">
            <v>19616</v>
          </cell>
          <cell r="U261">
            <v>0</v>
          </cell>
          <cell r="V261">
            <v>14175</v>
          </cell>
          <cell r="W261">
            <v>0</v>
          </cell>
          <cell r="X261">
            <v>0</v>
          </cell>
          <cell r="Y261">
            <v>0</v>
          </cell>
          <cell r="Z261">
            <v>303560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56500</v>
          </cell>
          <cell r="AM261">
            <v>74000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44000</v>
          </cell>
          <cell r="AT261">
            <v>822871</v>
          </cell>
          <cell r="AU261">
            <v>0</v>
          </cell>
          <cell r="AV261">
            <v>0</v>
          </cell>
          <cell r="AW261">
            <v>6000</v>
          </cell>
          <cell r="AX261">
            <v>0</v>
          </cell>
          <cell r="AY261">
            <v>0</v>
          </cell>
          <cell r="AZ261">
            <v>0</v>
          </cell>
          <cell r="BA261">
            <v>109800</v>
          </cell>
          <cell r="BB261">
            <v>0</v>
          </cell>
          <cell r="BC261">
            <v>0</v>
          </cell>
          <cell r="BD261">
            <v>27000</v>
          </cell>
          <cell r="BE261">
            <v>1885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17890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49485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31200</v>
          </cell>
          <cell r="BY261">
            <v>0</v>
          </cell>
          <cell r="BZ261">
            <v>0</v>
          </cell>
          <cell r="CA261">
            <v>47200</v>
          </cell>
          <cell r="CB261">
            <v>0</v>
          </cell>
          <cell r="CC261">
            <v>0</v>
          </cell>
          <cell r="CD261">
            <v>106445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23500</v>
          </cell>
          <cell r="CJ261">
            <v>0</v>
          </cell>
          <cell r="CK261">
            <v>0</v>
          </cell>
          <cell r="CL261">
            <v>0</v>
          </cell>
        </row>
        <row r="262">
          <cell r="A262" t="str">
            <v>5104010110.101</v>
          </cell>
          <cell r="B262" t="str">
            <v>ค่าเชื้อเพลิง</v>
          </cell>
          <cell r="C262">
            <v>2584282.19</v>
          </cell>
          <cell r="D262">
            <v>570720.77</v>
          </cell>
          <cell r="E262">
            <v>561968</v>
          </cell>
          <cell r="F262">
            <v>569541.91</v>
          </cell>
          <cell r="G262">
            <v>331676.59999999998</v>
          </cell>
          <cell r="H262">
            <v>442658.42</v>
          </cell>
          <cell r="I262">
            <v>454087</v>
          </cell>
          <cell r="J262">
            <v>762193.32</v>
          </cell>
          <cell r="K262">
            <v>483812</v>
          </cell>
          <cell r="L262">
            <v>449234.59</v>
          </cell>
          <cell r="M262">
            <v>1096330.77</v>
          </cell>
          <cell r="N262">
            <v>194517</v>
          </cell>
          <cell r="O262">
            <v>1520827.88</v>
          </cell>
          <cell r="P262">
            <v>790256</v>
          </cell>
          <cell r="Q262">
            <v>1216259</v>
          </cell>
          <cell r="R262">
            <v>1163472.8</v>
          </cell>
          <cell r="S262">
            <v>881375.91</v>
          </cell>
          <cell r="T262">
            <v>766984</v>
          </cell>
          <cell r="U262">
            <v>650079.03</v>
          </cell>
          <cell r="V262">
            <v>406194.8</v>
          </cell>
          <cell r="W262">
            <v>5429112.7999999998</v>
          </cell>
          <cell r="X262">
            <v>285742.59999999998</v>
          </cell>
          <cell r="Y262">
            <v>894818</v>
          </cell>
          <cell r="Z262">
            <v>993558</v>
          </cell>
          <cell r="AA262">
            <v>411561</v>
          </cell>
          <cell r="AB262">
            <v>441862.40000000002</v>
          </cell>
          <cell r="AC262">
            <v>529949.19999999995</v>
          </cell>
          <cell r="AD262">
            <v>963128.1</v>
          </cell>
          <cell r="AE262">
            <v>584826</v>
          </cell>
          <cell r="AF262">
            <v>392798.1</v>
          </cell>
          <cell r="AG262">
            <v>499824.5</v>
          </cell>
          <cell r="AH262">
            <v>610823.43999999994</v>
          </cell>
          <cell r="AI262">
            <v>492560.5</v>
          </cell>
          <cell r="AJ262">
            <v>412253.72</v>
          </cell>
          <cell r="AK262">
            <v>5810528.1399999997</v>
          </cell>
          <cell r="AL262">
            <v>806040.2</v>
          </cell>
          <cell r="AM262">
            <v>507002</v>
          </cell>
          <cell r="AN262">
            <v>1244822.76</v>
          </cell>
          <cell r="AO262">
            <v>799794.5</v>
          </cell>
          <cell r="AP262">
            <v>871390</v>
          </cell>
          <cell r="AQ262">
            <v>360804</v>
          </cell>
          <cell r="AR262">
            <v>1489031.89</v>
          </cell>
          <cell r="AS262">
            <v>742195.29</v>
          </cell>
          <cell r="AT262">
            <v>2274188</v>
          </cell>
          <cell r="AU262">
            <v>917968.59</v>
          </cell>
          <cell r="AV262">
            <v>821188</v>
          </cell>
          <cell r="AW262">
            <v>428509.27</v>
          </cell>
          <cell r="AX262">
            <v>708256</v>
          </cell>
          <cell r="AY262">
            <v>0</v>
          </cell>
          <cell r="AZ262">
            <v>607441.06000000006</v>
          </cell>
          <cell r="BA262">
            <v>1780142.35</v>
          </cell>
          <cell r="BB262">
            <v>945106.6</v>
          </cell>
          <cell r="BC262">
            <v>1152351.42</v>
          </cell>
          <cell r="BD262">
            <v>785951</v>
          </cell>
          <cell r="BE262">
            <v>273966.7</v>
          </cell>
          <cell r="BF262">
            <v>496182.31</v>
          </cell>
          <cell r="BG262">
            <v>0</v>
          </cell>
          <cell r="BH262">
            <v>0</v>
          </cell>
          <cell r="BI262">
            <v>194382</v>
          </cell>
          <cell r="BJ262">
            <v>430037</v>
          </cell>
          <cell r="BK262">
            <v>340446.7</v>
          </cell>
          <cell r="BL262">
            <v>2001701.05</v>
          </cell>
          <cell r="BM262">
            <v>615582.6</v>
          </cell>
          <cell r="BN262">
            <v>673817</v>
          </cell>
          <cell r="BO262">
            <v>1227344.6200000001</v>
          </cell>
          <cell r="BP262">
            <v>732816.7</v>
          </cell>
          <cell r="BQ262">
            <v>330972.96000000002</v>
          </cell>
          <cell r="BR262">
            <v>6356742.6799999997</v>
          </cell>
          <cell r="BS262">
            <v>397921</v>
          </cell>
          <cell r="BT262">
            <v>487588</v>
          </cell>
          <cell r="BU262">
            <v>801822.63</v>
          </cell>
          <cell r="BV262">
            <v>329847</v>
          </cell>
          <cell r="BW262">
            <v>506322.9</v>
          </cell>
          <cell r="BX262">
            <v>876062.5</v>
          </cell>
          <cell r="BY262">
            <v>482597.2</v>
          </cell>
          <cell r="BZ262">
            <v>530230.84</v>
          </cell>
          <cell r="CA262">
            <v>526897.5</v>
          </cell>
          <cell r="CB262">
            <v>948225</v>
          </cell>
          <cell r="CC262">
            <v>981198</v>
          </cell>
          <cell r="CD262">
            <v>1110325.3999999999</v>
          </cell>
          <cell r="CE262">
            <v>870540.02</v>
          </cell>
          <cell r="CF262">
            <v>142133.5</v>
          </cell>
          <cell r="CG262">
            <v>361815.33</v>
          </cell>
          <cell r="CH262">
            <v>673047</v>
          </cell>
          <cell r="CI262">
            <v>292359.78000000003</v>
          </cell>
          <cell r="CJ262">
            <v>1341883.99</v>
          </cell>
          <cell r="CK262">
            <v>236475.7</v>
          </cell>
          <cell r="CL262">
            <v>224632.5</v>
          </cell>
        </row>
        <row r="263">
          <cell r="A263" t="str">
            <v>5104010112.101</v>
          </cell>
          <cell r="B263" t="str">
            <v>ค่าจ้างเหมาทำความสะอาด</v>
          </cell>
          <cell r="C263">
            <v>0</v>
          </cell>
          <cell r="D263">
            <v>0</v>
          </cell>
          <cell r="E263">
            <v>462000</v>
          </cell>
          <cell r="F263">
            <v>0</v>
          </cell>
          <cell r="G263">
            <v>178800</v>
          </cell>
          <cell r="H263">
            <v>0</v>
          </cell>
          <cell r="I263">
            <v>0</v>
          </cell>
          <cell r="J263">
            <v>0</v>
          </cell>
          <cell r="K263">
            <v>91800</v>
          </cell>
          <cell r="L263">
            <v>6000</v>
          </cell>
          <cell r="M263">
            <v>0</v>
          </cell>
          <cell r="N263">
            <v>0</v>
          </cell>
          <cell r="O263">
            <v>0</v>
          </cell>
          <cell r="P263">
            <v>5400</v>
          </cell>
          <cell r="Q263">
            <v>0</v>
          </cell>
          <cell r="R263">
            <v>1063400</v>
          </cell>
          <cell r="S263">
            <v>11100</v>
          </cell>
          <cell r="T263">
            <v>473615</v>
          </cell>
          <cell r="U263">
            <v>3300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99000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626400</v>
          </cell>
          <cell r="AU263">
            <v>0</v>
          </cell>
          <cell r="AV263">
            <v>288000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1930280</v>
          </cell>
          <cell r="BB263">
            <v>417742</v>
          </cell>
          <cell r="BC263">
            <v>5370072.2000000002</v>
          </cell>
          <cell r="BD263">
            <v>0</v>
          </cell>
          <cell r="BE263">
            <v>435000</v>
          </cell>
          <cell r="BF263">
            <v>1800</v>
          </cell>
          <cell r="BG263">
            <v>18400</v>
          </cell>
          <cell r="BH263">
            <v>0</v>
          </cell>
          <cell r="BI263">
            <v>0</v>
          </cell>
          <cell r="BJ263">
            <v>53400</v>
          </cell>
          <cell r="BK263">
            <v>0</v>
          </cell>
          <cell r="BL263">
            <v>0</v>
          </cell>
          <cell r="BM263">
            <v>898333.39</v>
          </cell>
          <cell r="BN263">
            <v>738785</v>
          </cell>
          <cell r="BO263">
            <v>312999</v>
          </cell>
          <cell r="BP263">
            <v>586129</v>
          </cell>
          <cell r="BQ263">
            <v>644944.69999999995</v>
          </cell>
          <cell r="BR263">
            <v>10599667</v>
          </cell>
          <cell r="BS263">
            <v>0</v>
          </cell>
          <cell r="BT263">
            <v>499900</v>
          </cell>
          <cell r="BU263">
            <v>0</v>
          </cell>
          <cell r="BV263">
            <v>5440</v>
          </cell>
          <cell r="BW263">
            <v>0</v>
          </cell>
          <cell r="BX263">
            <v>1243000</v>
          </cell>
          <cell r="BY263">
            <v>0</v>
          </cell>
          <cell r="BZ263">
            <v>0</v>
          </cell>
          <cell r="CA263">
            <v>178200</v>
          </cell>
          <cell r="CB263">
            <v>297600</v>
          </cell>
          <cell r="CC263">
            <v>16500</v>
          </cell>
          <cell r="CD263">
            <v>986149.68</v>
          </cell>
          <cell r="CE263">
            <v>0</v>
          </cell>
          <cell r="CF263">
            <v>4800</v>
          </cell>
          <cell r="CG263">
            <v>0</v>
          </cell>
          <cell r="CH263">
            <v>0</v>
          </cell>
          <cell r="CI263">
            <v>0</v>
          </cell>
          <cell r="CJ263">
            <v>1448833.26</v>
          </cell>
          <cell r="CK263">
            <v>12000</v>
          </cell>
          <cell r="CL263">
            <v>0</v>
          </cell>
        </row>
        <row r="264">
          <cell r="A264" t="str">
            <v>5104010112.103</v>
          </cell>
          <cell r="B264" t="str">
            <v>ค่าจ้างเหมาประกอบอาหารผู้ป่วย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35107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133755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31250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10000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24975</v>
          </cell>
          <cell r="AH264">
            <v>0</v>
          </cell>
          <cell r="AI264">
            <v>0</v>
          </cell>
          <cell r="AJ264">
            <v>564830</v>
          </cell>
          <cell r="AK264">
            <v>0</v>
          </cell>
          <cell r="AL264">
            <v>634410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57550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1021666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1539879.5</v>
          </cell>
          <cell r="BE264">
            <v>348920</v>
          </cell>
          <cell r="BF264">
            <v>14700</v>
          </cell>
          <cell r="BG264">
            <v>0</v>
          </cell>
          <cell r="BH264">
            <v>197955</v>
          </cell>
          <cell r="BI264">
            <v>0</v>
          </cell>
          <cell r="BJ264">
            <v>383937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1023165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8100</v>
          </cell>
          <cell r="CF264">
            <v>0</v>
          </cell>
          <cell r="CG264">
            <v>0</v>
          </cell>
          <cell r="CH264">
            <v>12300</v>
          </cell>
          <cell r="CI264">
            <v>0</v>
          </cell>
          <cell r="CJ264">
            <v>0</v>
          </cell>
          <cell r="CK264">
            <v>0</v>
          </cell>
          <cell r="CL264">
            <v>55012</v>
          </cell>
        </row>
        <row r="265">
          <cell r="A265" t="str">
            <v>5104010112.106</v>
          </cell>
          <cell r="B265" t="str">
            <v>ค่าจ้างเหมารถ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147900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9000</v>
          </cell>
          <cell r="AO265">
            <v>0</v>
          </cell>
          <cell r="AP265">
            <v>0</v>
          </cell>
          <cell r="AQ265">
            <v>3000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16000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27300</v>
          </cell>
          <cell r="BO265">
            <v>0</v>
          </cell>
          <cell r="BP265">
            <v>0</v>
          </cell>
          <cell r="BQ265">
            <v>0</v>
          </cell>
          <cell r="BR265">
            <v>38600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</row>
        <row r="266">
          <cell r="A266" t="str">
            <v>5104010112.108</v>
          </cell>
          <cell r="B266" t="str">
            <v>ค่าจ้างเหมาดูแลความปลอดภัย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2256000</v>
          </cell>
          <cell r="P266">
            <v>0</v>
          </cell>
          <cell r="Q266">
            <v>0</v>
          </cell>
          <cell r="R266">
            <v>612920</v>
          </cell>
          <cell r="S266">
            <v>1500</v>
          </cell>
          <cell r="T266">
            <v>206195</v>
          </cell>
          <cell r="U266">
            <v>303999.59999999998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402000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2318000.04</v>
          </cell>
          <cell r="AL266">
            <v>0</v>
          </cell>
          <cell r="AM266">
            <v>198000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90000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27900</v>
          </cell>
          <cell r="BK266">
            <v>0</v>
          </cell>
          <cell r="BL266">
            <v>0</v>
          </cell>
          <cell r="BM266">
            <v>632852</v>
          </cell>
          <cell r="BN266">
            <v>458678</v>
          </cell>
          <cell r="BO266">
            <v>1309397</v>
          </cell>
          <cell r="BP266">
            <v>378631</v>
          </cell>
          <cell r="BQ266">
            <v>0</v>
          </cell>
          <cell r="BR266">
            <v>11738604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100500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156229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</row>
        <row r="267">
          <cell r="A267" t="str">
            <v>5104010112.110</v>
          </cell>
          <cell r="B267" t="str">
            <v>ค่าจ้างเหมาซักรีด</v>
          </cell>
          <cell r="C267">
            <v>0</v>
          </cell>
          <cell r="D267">
            <v>24342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17250</v>
          </cell>
          <cell r="T267">
            <v>0</v>
          </cell>
          <cell r="U267">
            <v>0</v>
          </cell>
          <cell r="V267">
            <v>0</v>
          </cell>
          <cell r="W267">
            <v>2069565.53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421254</v>
          </cell>
          <cell r="AG267">
            <v>0</v>
          </cell>
          <cell r="AH267">
            <v>0</v>
          </cell>
          <cell r="AI267">
            <v>0</v>
          </cell>
          <cell r="AJ267">
            <v>274842</v>
          </cell>
          <cell r="AK267">
            <v>7536050.3899999997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4572124.5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2540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3814286.66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47400</v>
          </cell>
          <cell r="CE267">
            <v>32530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</row>
        <row r="268">
          <cell r="A268" t="str">
            <v>5104010112.111</v>
          </cell>
          <cell r="B268" t="str">
            <v>ค่าจ้างเหมากำจัดขยะติดเชื้อ</v>
          </cell>
          <cell r="C268">
            <v>1424588</v>
          </cell>
          <cell r="D268">
            <v>106524</v>
          </cell>
          <cell r="E268">
            <v>71472</v>
          </cell>
          <cell r="F268">
            <v>182312</v>
          </cell>
          <cell r="G268">
            <v>51980</v>
          </cell>
          <cell r="H268">
            <v>123240</v>
          </cell>
          <cell r="I268">
            <v>6000</v>
          </cell>
          <cell r="J268">
            <v>191257</v>
          </cell>
          <cell r="K268">
            <v>55528.800000000003</v>
          </cell>
          <cell r="L268">
            <v>94236</v>
          </cell>
          <cell r="M268">
            <v>446793</v>
          </cell>
          <cell r="N268">
            <v>0</v>
          </cell>
          <cell r="O268">
            <v>966237</v>
          </cell>
          <cell r="P268">
            <v>134304</v>
          </cell>
          <cell r="Q268">
            <v>0</v>
          </cell>
          <cell r="R268">
            <v>369924</v>
          </cell>
          <cell r="S268">
            <v>120768</v>
          </cell>
          <cell r="T268">
            <v>102384</v>
          </cell>
          <cell r="U268">
            <v>81282</v>
          </cell>
          <cell r="V268">
            <v>24324</v>
          </cell>
          <cell r="W268">
            <v>1689457</v>
          </cell>
          <cell r="X268">
            <v>67389.2</v>
          </cell>
          <cell r="Y268">
            <v>286065</v>
          </cell>
          <cell r="Z268">
            <v>145188</v>
          </cell>
          <cell r="AA268">
            <v>67836</v>
          </cell>
          <cell r="AB268">
            <v>56604</v>
          </cell>
          <cell r="AC268">
            <v>112812</v>
          </cell>
          <cell r="AD268">
            <v>301343</v>
          </cell>
          <cell r="AE268">
            <v>60122</v>
          </cell>
          <cell r="AF268">
            <v>103932</v>
          </cell>
          <cell r="AG268">
            <v>114180</v>
          </cell>
          <cell r="AH268">
            <v>293756</v>
          </cell>
          <cell r="AI268">
            <v>122892</v>
          </cell>
          <cell r="AJ268">
            <v>78309</v>
          </cell>
          <cell r="AK268">
            <v>3461571</v>
          </cell>
          <cell r="AL268">
            <v>100740</v>
          </cell>
          <cell r="AM268">
            <v>115128</v>
          </cell>
          <cell r="AN268">
            <v>334996</v>
          </cell>
          <cell r="AO268">
            <v>246300</v>
          </cell>
          <cell r="AP268">
            <v>145284</v>
          </cell>
          <cell r="AQ268">
            <v>30228</v>
          </cell>
          <cell r="AR268">
            <v>456424</v>
          </cell>
          <cell r="AS268">
            <v>119076</v>
          </cell>
          <cell r="AT268">
            <v>232845</v>
          </cell>
          <cell r="AU268">
            <v>205458</v>
          </cell>
          <cell r="AV268">
            <v>119316</v>
          </cell>
          <cell r="AW268">
            <v>74040</v>
          </cell>
          <cell r="AX268">
            <v>163608</v>
          </cell>
          <cell r="AY268">
            <v>58368</v>
          </cell>
          <cell r="AZ268">
            <v>77224.600000000006</v>
          </cell>
          <cell r="BA268">
            <v>928190.72</v>
          </cell>
          <cell r="BB268">
            <v>117646</v>
          </cell>
          <cell r="BC268">
            <v>1039217.25</v>
          </cell>
          <cell r="BD268">
            <v>340135.2</v>
          </cell>
          <cell r="BE268">
            <v>62868</v>
          </cell>
          <cell r="BF268">
            <v>54036</v>
          </cell>
          <cell r="BG268">
            <v>1349069</v>
          </cell>
          <cell r="BH268">
            <v>51144</v>
          </cell>
          <cell r="BI268">
            <v>0</v>
          </cell>
          <cell r="BJ268">
            <v>125730</v>
          </cell>
          <cell r="BK268">
            <v>310558</v>
          </cell>
          <cell r="BL268">
            <v>934398</v>
          </cell>
          <cell r="BM268">
            <v>184296</v>
          </cell>
          <cell r="BN268">
            <v>0</v>
          </cell>
          <cell r="BO268">
            <v>0</v>
          </cell>
          <cell r="BP268">
            <v>181160</v>
          </cell>
          <cell r="BQ268">
            <v>47772</v>
          </cell>
          <cell r="BR268">
            <v>4051481.5</v>
          </cell>
          <cell r="BS268">
            <v>81180</v>
          </cell>
          <cell r="BT268">
            <v>11000</v>
          </cell>
          <cell r="BU268">
            <v>648276</v>
          </cell>
          <cell r="BV268">
            <v>360</v>
          </cell>
          <cell r="BW268">
            <v>12584</v>
          </cell>
          <cell r="BX268">
            <v>583895</v>
          </cell>
          <cell r="BY268">
            <v>2400</v>
          </cell>
          <cell r="BZ268">
            <v>107344</v>
          </cell>
          <cell r="CA268">
            <v>129888</v>
          </cell>
          <cell r="CB268">
            <v>129955</v>
          </cell>
          <cell r="CC268">
            <v>521640</v>
          </cell>
          <cell r="CD268">
            <v>259264.5</v>
          </cell>
          <cell r="CE268">
            <v>75472</v>
          </cell>
          <cell r="CF268">
            <v>0</v>
          </cell>
          <cell r="CG268">
            <v>103519.8</v>
          </cell>
          <cell r="CH268">
            <v>100920</v>
          </cell>
          <cell r="CI268">
            <v>112811.5</v>
          </cell>
          <cell r="CJ268">
            <v>401492</v>
          </cell>
          <cell r="CK268">
            <v>72416</v>
          </cell>
          <cell r="CL268">
            <v>41504</v>
          </cell>
        </row>
        <row r="269">
          <cell r="A269" t="str">
            <v>5104010112.112</v>
          </cell>
          <cell r="B269" t="str">
            <v>ค่าจ้างเหมาบริการทางการแพทย์</v>
          </cell>
          <cell r="C269">
            <v>1213502.4099999999</v>
          </cell>
          <cell r="D269">
            <v>0</v>
          </cell>
          <cell r="E269">
            <v>28435.25</v>
          </cell>
          <cell r="F269">
            <v>0</v>
          </cell>
          <cell r="G269">
            <v>0</v>
          </cell>
          <cell r="H269">
            <v>6000</v>
          </cell>
          <cell r="I269">
            <v>0</v>
          </cell>
          <cell r="J269">
            <v>708908</v>
          </cell>
          <cell r="K269">
            <v>244195</v>
          </cell>
          <cell r="L269">
            <v>170184.7</v>
          </cell>
          <cell r="M269">
            <v>2361795</v>
          </cell>
          <cell r="N269">
            <v>0</v>
          </cell>
          <cell r="O269">
            <v>16377048</v>
          </cell>
          <cell r="P269">
            <v>0</v>
          </cell>
          <cell r="Q269">
            <v>0</v>
          </cell>
          <cell r="R269">
            <v>11850</v>
          </cell>
          <cell r="S269">
            <v>159266</v>
          </cell>
          <cell r="T269">
            <v>0</v>
          </cell>
          <cell r="U269">
            <v>0</v>
          </cell>
          <cell r="V269">
            <v>67557.8</v>
          </cell>
          <cell r="W269">
            <v>0</v>
          </cell>
          <cell r="X269">
            <v>0</v>
          </cell>
          <cell r="Y269">
            <v>0</v>
          </cell>
          <cell r="Z269">
            <v>84306.8</v>
          </cell>
          <cell r="AA269">
            <v>0</v>
          </cell>
          <cell r="AB269">
            <v>0</v>
          </cell>
          <cell r="AC269">
            <v>0</v>
          </cell>
          <cell r="AD269">
            <v>1844020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12710</v>
          </cell>
          <cell r="AJ269">
            <v>0</v>
          </cell>
          <cell r="AK269">
            <v>7593799.8200000003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60000</v>
          </cell>
          <cell r="AS269">
            <v>0</v>
          </cell>
          <cell r="AT269">
            <v>0</v>
          </cell>
          <cell r="AU269">
            <v>550000</v>
          </cell>
          <cell r="AV269">
            <v>0</v>
          </cell>
          <cell r="AW269">
            <v>52897.09</v>
          </cell>
          <cell r="AX269">
            <v>0</v>
          </cell>
          <cell r="AY269">
            <v>0</v>
          </cell>
          <cell r="AZ269">
            <v>0</v>
          </cell>
          <cell r="BA269">
            <v>31358671.890000001</v>
          </cell>
          <cell r="BB269">
            <v>0</v>
          </cell>
          <cell r="BC269">
            <v>1499366.2</v>
          </cell>
          <cell r="BD269">
            <v>0</v>
          </cell>
          <cell r="BE269">
            <v>37774.639999999999</v>
          </cell>
          <cell r="BF269">
            <v>106454</v>
          </cell>
          <cell r="BG269">
            <v>0</v>
          </cell>
          <cell r="BH269">
            <v>0</v>
          </cell>
          <cell r="BI269">
            <v>0</v>
          </cell>
          <cell r="BJ269">
            <v>69534</v>
          </cell>
          <cell r="BK269">
            <v>0</v>
          </cell>
          <cell r="BL269">
            <v>64200</v>
          </cell>
          <cell r="BM269">
            <v>700</v>
          </cell>
          <cell r="BN269">
            <v>0</v>
          </cell>
          <cell r="BO269">
            <v>1505510.32</v>
          </cell>
          <cell r="BP269">
            <v>0</v>
          </cell>
          <cell r="BQ269">
            <v>0</v>
          </cell>
          <cell r="BR269">
            <v>33167183.629999999</v>
          </cell>
          <cell r="BS269">
            <v>0</v>
          </cell>
          <cell r="BT269">
            <v>53400</v>
          </cell>
          <cell r="BU269">
            <v>21677566</v>
          </cell>
          <cell r="BV269">
            <v>0</v>
          </cell>
          <cell r="BW269">
            <v>0</v>
          </cell>
          <cell r="BX269">
            <v>12566598</v>
          </cell>
          <cell r="BY269">
            <v>0</v>
          </cell>
          <cell r="BZ269">
            <v>0</v>
          </cell>
          <cell r="CA269">
            <v>0</v>
          </cell>
          <cell r="CB269">
            <v>35000</v>
          </cell>
          <cell r="CC269">
            <v>15521394</v>
          </cell>
          <cell r="CD269">
            <v>292271</v>
          </cell>
          <cell r="CE269">
            <v>6890503</v>
          </cell>
          <cell r="CF269">
            <v>100500</v>
          </cell>
          <cell r="CG269">
            <v>0</v>
          </cell>
          <cell r="CH269">
            <v>1170</v>
          </cell>
          <cell r="CI269">
            <v>30987.599999999999</v>
          </cell>
          <cell r="CJ269">
            <v>11619760.890000001</v>
          </cell>
          <cell r="CK269">
            <v>27810</v>
          </cell>
          <cell r="CL269">
            <v>14200</v>
          </cell>
        </row>
        <row r="270">
          <cell r="A270" t="str">
            <v>5104010112.113</v>
          </cell>
          <cell r="B270" t="str">
            <v>ค่าจ้างเหมาบริการอื่น(สนับสนุน)</v>
          </cell>
          <cell r="C270">
            <v>33211876.600000001</v>
          </cell>
          <cell r="D270">
            <v>755196</v>
          </cell>
          <cell r="E270">
            <v>287631.65999999997</v>
          </cell>
          <cell r="F270">
            <v>333342</v>
          </cell>
          <cell r="G270">
            <v>217370</v>
          </cell>
          <cell r="H270">
            <v>1012501.76</v>
          </cell>
          <cell r="I270">
            <v>827364</v>
          </cell>
          <cell r="J270">
            <v>2940275.63</v>
          </cell>
          <cell r="K270">
            <v>709188.7</v>
          </cell>
          <cell r="L270">
            <v>578129.82999999996</v>
          </cell>
          <cell r="M270">
            <v>881442.5</v>
          </cell>
          <cell r="N270">
            <v>27356.34</v>
          </cell>
          <cell r="O270">
            <v>3000797.13</v>
          </cell>
          <cell r="P270">
            <v>1513911.6</v>
          </cell>
          <cell r="Q270">
            <v>499150.96</v>
          </cell>
          <cell r="R270">
            <v>2953881.5</v>
          </cell>
          <cell r="S270">
            <v>105233</v>
          </cell>
          <cell r="T270">
            <v>3475148.84</v>
          </cell>
          <cell r="U270">
            <v>138191</v>
          </cell>
          <cell r="V270">
            <v>293056</v>
          </cell>
          <cell r="W270">
            <v>13958912.859999999</v>
          </cell>
          <cell r="X270">
            <v>312100</v>
          </cell>
          <cell r="Y270">
            <v>2052853.45</v>
          </cell>
          <cell r="Z270">
            <v>1554957</v>
          </cell>
          <cell r="AA270">
            <v>180065</v>
          </cell>
          <cell r="AB270">
            <v>777492</v>
          </cell>
          <cell r="AC270">
            <v>679755.39</v>
          </cell>
          <cell r="AD270">
            <v>1431986</v>
          </cell>
          <cell r="AE270">
            <v>401696</v>
          </cell>
          <cell r="AF270">
            <v>1511047.01</v>
          </cell>
          <cell r="AG270">
            <v>285914.08</v>
          </cell>
          <cell r="AH270">
            <v>458157.93</v>
          </cell>
          <cell r="AI270">
            <v>70122.5</v>
          </cell>
          <cell r="AJ270">
            <v>676885.49</v>
          </cell>
          <cell r="AK270">
            <v>3476711.56</v>
          </cell>
          <cell r="AL270">
            <v>1096888</v>
          </cell>
          <cell r="AM270">
            <v>295491.84999999998</v>
          </cell>
          <cell r="AN270">
            <v>2169190.21</v>
          </cell>
          <cell r="AO270">
            <v>1041680.61</v>
          </cell>
          <cell r="AP270">
            <v>2206659.9300000002</v>
          </cell>
          <cell r="AQ270">
            <v>288250.01</v>
          </cell>
          <cell r="AR270">
            <v>40323103.310000002</v>
          </cell>
          <cell r="AS270">
            <v>358391.54</v>
          </cell>
          <cell r="AT270">
            <v>5282349.5</v>
          </cell>
          <cell r="AU270">
            <v>1361699.2</v>
          </cell>
          <cell r="AV270">
            <v>700878.54</v>
          </cell>
          <cell r="AW270">
            <v>124132.5</v>
          </cell>
          <cell r="AX270">
            <v>504355.9</v>
          </cell>
          <cell r="AY270">
            <v>1322082.32</v>
          </cell>
          <cell r="AZ270">
            <v>531431.02</v>
          </cell>
          <cell r="BA270">
            <v>1662388.34</v>
          </cell>
          <cell r="BB270">
            <v>930869.75</v>
          </cell>
          <cell r="BC270">
            <v>12646970.859999999</v>
          </cell>
          <cell r="BD270">
            <v>532954.72</v>
          </cell>
          <cell r="BE270">
            <v>268449.82</v>
          </cell>
          <cell r="BF270">
            <v>316485</v>
          </cell>
          <cell r="BG270">
            <v>17954007.120000001</v>
          </cell>
          <cell r="BH270">
            <v>1123763.8</v>
          </cell>
          <cell r="BI270">
            <v>385983.16</v>
          </cell>
          <cell r="BJ270">
            <v>144733.14000000001</v>
          </cell>
          <cell r="BK270">
            <v>202581</v>
          </cell>
          <cell r="BL270">
            <v>11706168.289999999</v>
          </cell>
          <cell r="BM270">
            <v>719506</v>
          </cell>
          <cell r="BN270">
            <v>412227.9</v>
          </cell>
          <cell r="BO270">
            <v>4899240.32</v>
          </cell>
          <cell r="BP270">
            <v>1531615.2</v>
          </cell>
          <cell r="BQ270">
            <v>0</v>
          </cell>
          <cell r="BR270">
            <v>7762711.9699999997</v>
          </cell>
          <cell r="BS270">
            <v>3060739.39</v>
          </cell>
          <cell r="BT270">
            <v>1174619.78</v>
          </cell>
          <cell r="BU270">
            <v>5647348.4000000004</v>
          </cell>
          <cell r="BV270">
            <v>1312109.6299999999</v>
          </cell>
          <cell r="BW270">
            <v>797845.5</v>
          </cell>
          <cell r="BX270">
            <v>29100</v>
          </cell>
          <cell r="BY270">
            <v>520873</v>
          </cell>
          <cell r="BZ270">
            <v>1262410.32</v>
          </cell>
          <cell r="CA270">
            <v>826818.68</v>
          </cell>
          <cell r="CB270">
            <v>961729.6</v>
          </cell>
          <cell r="CC270">
            <v>4095888.8</v>
          </cell>
          <cell r="CD270">
            <v>5256299.1399999997</v>
          </cell>
          <cell r="CE270">
            <v>3098627.01</v>
          </cell>
          <cell r="CF270">
            <v>834600.38</v>
          </cell>
          <cell r="CG270">
            <v>1657400.65</v>
          </cell>
          <cell r="CH270">
            <v>982451.82</v>
          </cell>
          <cell r="CI270">
            <v>751228.49</v>
          </cell>
          <cell r="CJ270">
            <v>12132803.060000001</v>
          </cell>
          <cell r="CK270">
            <v>972787.4</v>
          </cell>
          <cell r="CL270">
            <v>454290</v>
          </cell>
        </row>
        <row r="271">
          <cell r="A271" t="str">
            <v>5104010112.114</v>
          </cell>
          <cell r="B271" t="str">
            <v>ค่าจ้างตรวจทางห้องปฏิบัติการ (Lab)</v>
          </cell>
          <cell r="C271">
            <v>8754012.1199999992</v>
          </cell>
          <cell r="D271">
            <v>1187505</v>
          </cell>
          <cell r="E271">
            <v>89200</v>
          </cell>
          <cell r="F271">
            <v>534122</v>
          </cell>
          <cell r="G271">
            <v>277033</v>
          </cell>
          <cell r="H271">
            <v>487633.94</v>
          </cell>
          <cell r="I271">
            <v>1000353</v>
          </cell>
          <cell r="J271">
            <v>1296400</v>
          </cell>
          <cell r="K271">
            <v>392620</v>
          </cell>
          <cell r="L271">
            <v>590700</v>
          </cell>
          <cell r="M271">
            <v>2260455</v>
          </cell>
          <cell r="N271">
            <v>165677</v>
          </cell>
          <cell r="O271">
            <v>4232811.4000000004</v>
          </cell>
          <cell r="P271">
            <v>1233774</v>
          </cell>
          <cell r="Q271">
            <v>1206260</v>
          </cell>
          <cell r="R271">
            <v>1788495</v>
          </cell>
          <cell r="S271">
            <v>859071</v>
          </cell>
          <cell r="T271">
            <v>1615655</v>
          </cell>
          <cell r="U271">
            <v>676066</v>
          </cell>
          <cell r="V271">
            <v>437785</v>
          </cell>
          <cell r="W271">
            <v>22413762</v>
          </cell>
          <cell r="X271">
            <v>444245.5</v>
          </cell>
          <cell r="Y271">
            <v>338068.7</v>
          </cell>
          <cell r="Z271">
            <v>515027.3</v>
          </cell>
          <cell r="AA271">
            <v>256843.4</v>
          </cell>
          <cell r="AB271">
            <v>228453.9</v>
          </cell>
          <cell r="AC271">
            <v>87951.7</v>
          </cell>
          <cell r="AD271">
            <v>699083.2</v>
          </cell>
          <cell r="AE271">
            <v>356697.8</v>
          </cell>
          <cell r="AF271">
            <v>131374.9</v>
          </cell>
          <cell r="AG271">
            <v>84207.8</v>
          </cell>
          <cell r="AH271">
            <v>3810751</v>
          </cell>
          <cell r="AI271">
            <v>417054.55</v>
          </cell>
          <cell r="AJ271">
            <v>76464.5</v>
          </cell>
          <cell r="AK271">
            <v>30624347</v>
          </cell>
          <cell r="AL271">
            <v>807910</v>
          </cell>
          <cell r="AM271">
            <v>593880</v>
          </cell>
          <cell r="AN271">
            <v>1679146.5</v>
          </cell>
          <cell r="AO271">
            <v>2884784.45</v>
          </cell>
          <cell r="AP271">
            <v>1491235</v>
          </cell>
          <cell r="AQ271">
            <v>132191.5</v>
          </cell>
          <cell r="AR271">
            <v>5452430</v>
          </cell>
          <cell r="AS271">
            <v>1058650</v>
          </cell>
          <cell r="AT271">
            <v>1504679.5</v>
          </cell>
          <cell r="AU271">
            <v>949614.7</v>
          </cell>
          <cell r="AV271">
            <v>683689.4</v>
          </cell>
          <cell r="AW271">
            <v>546045</v>
          </cell>
          <cell r="AX271">
            <v>575015</v>
          </cell>
          <cell r="AY271">
            <v>773493</v>
          </cell>
          <cell r="AZ271">
            <v>1054091</v>
          </cell>
          <cell r="BA271">
            <v>4910218</v>
          </cell>
          <cell r="BB271">
            <v>597095</v>
          </cell>
          <cell r="BC271">
            <v>15094386.199999999</v>
          </cell>
          <cell r="BD271">
            <v>3788153.2</v>
          </cell>
          <cell r="BE271">
            <v>451913.4</v>
          </cell>
          <cell r="BF271">
            <v>75544.73</v>
          </cell>
          <cell r="BG271">
            <v>6594192.5</v>
          </cell>
          <cell r="BH271">
            <v>420287.35</v>
          </cell>
          <cell r="BI271">
            <v>121795</v>
          </cell>
          <cell r="BJ271">
            <v>697357.2</v>
          </cell>
          <cell r="BK271">
            <v>1510217.8</v>
          </cell>
          <cell r="BL271">
            <v>7304477.9500000002</v>
          </cell>
          <cell r="BM271">
            <v>1868517.75</v>
          </cell>
          <cell r="BN271">
            <v>1390736.55</v>
          </cell>
          <cell r="BO271">
            <v>3571845.5</v>
          </cell>
          <cell r="BP271">
            <v>1935200</v>
          </cell>
          <cell r="BQ271">
            <v>1405652.1</v>
          </cell>
          <cell r="BR271">
            <v>54869977</v>
          </cell>
          <cell r="BS271">
            <v>1673547.9</v>
          </cell>
          <cell r="BT271">
            <v>457022.5</v>
          </cell>
          <cell r="BU271">
            <v>1147203</v>
          </cell>
          <cell r="BV271">
            <v>125680</v>
          </cell>
          <cell r="BW271">
            <v>876860</v>
          </cell>
          <cell r="BX271">
            <v>933345</v>
          </cell>
          <cell r="BY271">
            <v>577738</v>
          </cell>
          <cell r="BZ271">
            <v>512916</v>
          </cell>
          <cell r="CA271">
            <v>897485</v>
          </cell>
          <cell r="CB271">
            <v>860692</v>
          </cell>
          <cell r="CC271">
            <v>2672725.7999999998</v>
          </cell>
          <cell r="CD271">
            <v>879571</v>
          </cell>
          <cell r="CE271">
            <v>1846087.5</v>
          </cell>
          <cell r="CF271">
            <v>824054.19</v>
          </cell>
          <cell r="CG271">
            <v>243906</v>
          </cell>
          <cell r="CH271">
            <v>376134</v>
          </cell>
          <cell r="CI271">
            <v>604336</v>
          </cell>
          <cell r="CJ271">
            <v>7966674.29</v>
          </cell>
          <cell r="CK271">
            <v>327120</v>
          </cell>
          <cell r="CL271">
            <v>197485</v>
          </cell>
        </row>
        <row r="272">
          <cell r="A272" t="str">
            <v>5104010112.115</v>
          </cell>
          <cell r="B272" t="str">
            <v>ค่าจ้างตรวจเอ็กซเรย์ (X-Ray)</v>
          </cell>
          <cell r="C272">
            <v>4273100</v>
          </cell>
          <cell r="D272">
            <v>0</v>
          </cell>
          <cell r="E272">
            <v>29550</v>
          </cell>
          <cell r="F272">
            <v>0</v>
          </cell>
          <cell r="G272">
            <v>0</v>
          </cell>
          <cell r="H272">
            <v>0</v>
          </cell>
          <cell r="I272">
            <v>4000</v>
          </cell>
          <cell r="J272">
            <v>804923</v>
          </cell>
          <cell r="K272">
            <v>0</v>
          </cell>
          <cell r="L272">
            <v>4000</v>
          </cell>
          <cell r="M272">
            <v>2060200</v>
          </cell>
          <cell r="N272">
            <v>0</v>
          </cell>
          <cell r="O272">
            <v>7757797</v>
          </cell>
          <cell r="P272">
            <v>728550</v>
          </cell>
          <cell r="Q272">
            <v>666630.84</v>
          </cell>
          <cell r="R272">
            <v>664200</v>
          </cell>
          <cell r="S272">
            <v>415375</v>
          </cell>
          <cell r="T272">
            <v>351055</v>
          </cell>
          <cell r="U272">
            <v>1414865</v>
          </cell>
          <cell r="V272">
            <v>161075</v>
          </cell>
          <cell r="W272">
            <v>18061687</v>
          </cell>
          <cell r="X272">
            <v>0</v>
          </cell>
          <cell r="Y272">
            <v>11000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62353334</v>
          </cell>
          <cell r="AL272">
            <v>0</v>
          </cell>
          <cell r="AM272">
            <v>0</v>
          </cell>
          <cell r="AN272">
            <v>1000</v>
          </cell>
          <cell r="AO272">
            <v>0</v>
          </cell>
          <cell r="AP272">
            <v>0</v>
          </cell>
          <cell r="AQ272">
            <v>0</v>
          </cell>
          <cell r="AR272">
            <v>55550</v>
          </cell>
          <cell r="AS272">
            <v>0</v>
          </cell>
          <cell r="AT272">
            <v>15683425</v>
          </cell>
          <cell r="AU272">
            <v>0</v>
          </cell>
          <cell r="AV272">
            <v>13770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1107340</v>
          </cell>
          <cell r="BB272">
            <v>0</v>
          </cell>
          <cell r="BC272">
            <v>9739800</v>
          </cell>
          <cell r="BD272">
            <v>0</v>
          </cell>
          <cell r="BE272">
            <v>57175</v>
          </cell>
          <cell r="BF272">
            <v>11300</v>
          </cell>
          <cell r="BG272">
            <v>6892575</v>
          </cell>
          <cell r="BH272">
            <v>0</v>
          </cell>
          <cell r="BI272">
            <v>0</v>
          </cell>
          <cell r="BJ272">
            <v>8550</v>
          </cell>
          <cell r="BK272">
            <v>0</v>
          </cell>
          <cell r="BL272">
            <v>10863213</v>
          </cell>
          <cell r="BM272">
            <v>687414</v>
          </cell>
          <cell r="BN272">
            <v>441369</v>
          </cell>
          <cell r="BO272">
            <v>1681025</v>
          </cell>
          <cell r="BP272">
            <v>401836</v>
          </cell>
          <cell r="BQ272">
            <v>331106</v>
          </cell>
          <cell r="BR272">
            <v>34480660</v>
          </cell>
          <cell r="BS272">
            <v>0</v>
          </cell>
          <cell r="BT272">
            <v>0</v>
          </cell>
          <cell r="BU272">
            <v>3940575</v>
          </cell>
          <cell r="BV272">
            <v>0</v>
          </cell>
          <cell r="BW272">
            <v>0</v>
          </cell>
          <cell r="BX272">
            <v>3655565</v>
          </cell>
          <cell r="BY272">
            <v>17000</v>
          </cell>
          <cell r="BZ272">
            <v>0</v>
          </cell>
          <cell r="CA272">
            <v>0</v>
          </cell>
          <cell r="CB272">
            <v>0</v>
          </cell>
          <cell r="CC272">
            <v>3826275</v>
          </cell>
          <cell r="CD272">
            <v>3000</v>
          </cell>
          <cell r="CE272">
            <v>0</v>
          </cell>
          <cell r="CF272">
            <v>0</v>
          </cell>
          <cell r="CG272">
            <v>0</v>
          </cell>
          <cell r="CH272">
            <v>10200</v>
          </cell>
          <cell r="CI272">
            <v>5400</v>
          </cell>
          <cell r="CJ272">
            <v>1550820</v>
          </cell>
          <cell r="CK272">
            <v>0</v>
          </cell>
          <cell r="CL272">
            <v>0</v>
          </cell>
        </row>
        <row r="273">
          <cell r="A273" t="str">
            <v>5104010114.101</v>
          </cell>
          <cell r="B273" t="str">
            <v>ค่าธรรมเนียมทางกฎหมาย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57927.73</v>
          </cell>
          <cell r="BA273">
            <v>0</v>
          </cell>
          <cell r="BB273">
            <v>0</v>
          </cell>
          <cell r="BC273">
            <v>3290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10.4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</row>
        <row r="274">
          <cell r="A274" t="str">
            <v>5104010115.101</v>
          </cell>
          <cell r="B274" t="str">
            <v>ค่าธรรมเนียมธนาคาร</v>
          </cell>
          <cell r="C274">
            <v>626</v>
          </cell>
          <cell r="D274">
            <v>30</v>
          </cell>
          <cell r="E274">
            <v>0</v>
          </cell>
          <cell r="F274">
            <v>0</v>
          </cell>
          <cell r="G274">
            <v>6</v>
          </cell>
          <cell r="H274">
            <v>1111</v>
          </cell>
          <cell r="I274">
            <v>25</v>
          </cell>
          <cell r="J274">
            <v>0</v>
          </cell>
          <cell r="K274">
            <v>0</v>
          </cell>
          <cell r="L274">
            <v>0</v>
          </cell>
          <cell r="M274">
            <v>78</v>
          </cell>
          <cell r="N274">
            <v>0</v>
          </cell>
          <cell r="O274">
            <v>202</v>
          </cell>
          <cell r="P274">
            <v>0</v>
          </cell>
          <cell r="Q274">
            <v>0</v>
          </cell>
          <cell r="R274">
            <v>12</v>
          </cell>
          <cell r="S274">
            <v>0</v>
          </cell>
          <cell r="T274">
            <v>0</v>
          </cell>
          <cell r="U274">
            <v>243.9</v>
          </cell>
          <cell r="V274">
            <v>0</v>
          </cell>
          <cell r="W274">
            <v>1598</v>
          </cell>
          <cell r="X274">
            <v>55</v>
          </cell>
          <cell r="Y274">
            <v>0</v>
          </cell>
          <cell r="Z274">
            <v>0</v>
          </cell>
          <cell r="AA274">
            <v>361.94</v>
          </cell>
          <cell r="AB274">
            <v>110</v>
          </cell>
          <cell r="AC274">
            <v>0</v>
          </cell>
          <cell r="AD274">
            <v>280</v>
          </cell>
          <cell r="AE274">
            <v>0</v>
          </cell>
          <cell r="AF274">
            <v>0</v>
          </cell>
          <cell r="AG274">
            <v>0</v>
          </cell>
          <cell r="AH274">
            <v>66</v>
          </cell>
          <cell r="AI274">
            <v>31</v>
          </cell>
          <cell r="AJ274">
            <v>0</v>
          </cell>
          <cell r="AK274">
            <v>2433</v>
          </cell>
          <cell r="AL274">
            <v>0</v>
          </cell>
          <cell r="AM274">
            <v>41.2</v>
          </cell>
          <cell r="AN274">
            <v>0</v>
          </cell>
          <cell r="AO274">
            <v>6</v>
          </cell>
          <cell r="AP274">
            <v>0</v>
          </cell>
          <cell r="AQ274">
            <v>0</v>
          </cell>
          <cell r="AR274">
            <v>278</v>
          </cell>
          <cell r="AS274">
            <v>0</v>
          </cell>
          <cell r="AT274">
            <v>804.61</v>
          </cell>
          <cell r="AU274">
            <v>486</v>
          </cell>
          <cell r="AV274">
            <v>0</v>
          </cell>
          <cell r="AW274">
            <v>0</v>
          </cell>
          <cell r="AX274">
            <v>6</v>
          </cell>
          <cell r="AY274">
            <v>30</v>
          </cell>
          <cell r="AZ274">
            <v>0</v>
          </cell>
          <cell r="BA274">
            <v>392</v>
          </cell>
          <cell r="BB274">
            <v>0</v>
          </cell>
          <cell r="BC274">
            <v>7553.3</v>
          </cell>
          <cell r="BD274">
            <v>0</v>
          </cell>
          <cell r="BE274">
            <v>0</v>
          </cell>
          <cell r="BF274">
            <v>0</v>
          </cell>
          <cell r="BG274">
            <v>21808.15</v>
          </cell>
          <cell r="BH274">
            <v>0</v>
          </cell>
          <cell r="BI274">
            <v>0</v>
          </cell>
          <cell r="BJ274">
            <v>30</v>
          </cell>
          <cell r="BK274">
            <v>0</v>
          </cell>
          <cell r="BL274">
            <v>679</v>
          </cell>
          <cell r="BM274">
            <v>10</v>
          </cell>
          <cell r="BN274">
            <v>114</v>
          </cell>
          <cell r="BO274">
            <v>90</v>
          </cell>
          <cell r="BP274">
            <v>132</v>
          </cell>
          <cell r="BQ274">
            <v>78</v>
          </cell>
          <cell r="BR274">
            <v>82091.31</v>
          </cell>
          <cell r="BS274">
            <v>24</v>
          </cell>
          <cell r="BT274">
            <v>0</v>
          </cell>
          <cell r="BU274">
            <v>136</v>
          </cell>
          <cell r="BV274">
            <v>0</v>
          </cell>
          <cell r="BW274">
            <v>0</v>
          </cell>
          <cell r="BX274">
            <v>2672</v>
          </cell>
          <cell r="BY274">
            <v>306</v>
          </cell>
          <cell r="BZ274">
            <v>6</v>
          </cell>
          <cell r="CA274">
            <v>0</v>
          </cell>
          <cell r="CB274">
            <v>85</v>
          </cell>
          <cell r="CC274">
            <v>0</v>
          </cell>
          <cell r="CD274">
            <v>0</v>
          </cell>
          <cell r="CE274">
            <v>48</v>
          </cell>
          <cell r="CF274">
            <v>145</v>
          </cell>
          <cell r="CG274">
            <v>0</v>
          </cell>
          <cell r="CH274">
            <v>0</v>
          </cell>
          <cell r="CI274">
            <v>0</v>
          </cell>
          <cell r="CJ274">
            <v>584</v>
          </cell>
          <cell r="CK274">
            <v>0</v>
          </cell>
          <cell r="CL274">
            <v>50</v>
          </cell>
        </row>
        <row r="275">
          <cell r="A275" t="str">
            <v>5104020101.101</v>
          </cell>
          <cell r="B275" t="str">
            <v>ค่าไฟฟ้า</v>
          </cell>
          <cell r="C275">
            <v>17838918.120000001</v>
          </cell>
          <cell r="D275">
            <v>2631732.58</v>
          </cell>
          <cell r="E275">
            <v>2156740.8199999998</v>
          </cell>
          <cell r="F275">
            <v>1184284.04</v>
          </cell>
          <cell r="G275">
            <v>892797.51</v>
          </cell>
          <cell r="H275">
            <v>1888850.76</v>
          </cell>
          <cell r="I275">
            <v>1396657.68</v>
          </cell>
          <cell r="J275">
            <v>2932156.37</v>
          </cell>
          <cell r="K275">
            <v>1298563.5900000001</v>
          </cell>
          <cell r="L275">
            <v>1604676.06</v>
          </cell>
          <cell r="M275">
            <v>4320096.9400000004</v>
          </cell>
          <cell r="N275">
            <v>239068.93</v>
          </cell>
          <cell r="O275">
            <v>9681458.5899999999</v>
          </cell>
          <cell r="P275">
            <v>2327825.88</v>
          </cell>
          <cell r="Q275">
            <v>2499311.46</v>
          </cell>
          <cell r="R275">
            <v>3902619.58</v>
          </cell>
          <cell r="S275">
            <v>1919777.79</v>
          </cell>
          <cell r="T275">
            <v>2265696.02</v>
          </cell>
          <cell r="U275">
            <v>2030588.1</v>
          </cell>
          <cell r="V275">
            <v>766985.12</v>
          </cell>
          <cell r="W275">
            <v>19321320.73</v>
          </cell>
          <cell r="X275">
            <v>1277009.06</v>
          </cell>
          <cell r="Y275">
            <v>2376341</v>
          </cell>
          <cell r="Z275">
            <v>1866321.74</v>
          </cell>
          <cell r="AA275">
            <v>731233.68</v>
          </cell>
          <cell r="AB275">
            <v>861492.86</v>
          </cell>
          <cell r="AC275">
            <v>1376829.85</v>
          </cell>
          <cell r="AD275">
            <v>4004196.84</v>
          </cell>
          <cell r="AE275">
            <v>1519565.93</v>
          </cell>
          <cell r="AF275">
            <v>1031222.93</v>
          </cell>
          <cell r="AG275">
            <v>1747468.13</v>
          </cell>
          <cell r="AH275">
            <v>2131536.2999999998</v>
          </cell>
          <cell r="AI275">
            <v>1152209.69</v>
          </cell>
          <cell r="AJ275">
            <v>769696.21</v>
          </cell>
          <cell r="AK275">
            <v>26040204.23</v>
          </cell>
          <cell r="AL275">
            <v>1698217.98</v>
          </cell>
          <cell r="AM275">
            <v>1596982.94</v>
          </cell>
          <cell r="AN275">
            <v>3591423.58</v>
          </cell>
          <cell r="AO275">
            <v>3334411.64</v>
          </cell>
          <cell r="AP275">
            <v>2206379.42</v>
          </cell>
          <cell r="AQ275">
            <v>530878.28</v>
          </cell>
          <cell r="AR275">
            <v>6461314.3499999996</v>
          </cell>
          <cell r="AS275">
            <v>1786779.23</v>
          </cell>
          <cell r="AT275">
            <v>3394536.24</v>
          </cell>
          <cell r="AU275">
            <v>3474726.46</v>
          </cell>
          <cell r="AV275">
            <v>1613693.03</v>
          </cell>
          <cell r="AW275">
            <v>1193026.55</v>
          </cell>
          <cell r="AX275">
            <v>1954618.97</v>
          </cell>
          <cell r="AY275">
            <v>1700634.79</v>
          </cell>
          <cell r="AZ275">
            <v>1460508.59</v>
          </cell>
          <cell r="BA275">
            <v>11405849.949999999</v>
          </cell>
          <cell r="BB275">
            <v>1998359.36</v>
          </cell>
          <cell r="BC275">
            <v>13928393.789999999</v>
          </cell>
          <cell r="BD275">
            <v>3616455.88</v>
          </cell>
          <cell r="BE275">
            <v>1572898.14</v>
          </cell>
          <cell r="BF275">
            <v>1547264.11</v>
          </cell>
          <cell r="BG275">
            <v>11312591.32</v>
          </cell>
          <cell r="BH275">
            <v>954391.47</v>
          </cell>
          <cell r="BI275">
            <v>480883.43</v>
          </cell>
          <cell r="BJ275">
            <v>1064414.6399999999</v>
          </cell>
          <cell r="BK275">
            <v>647907.88</v>
          </cell>
          <cell r="BL275">
            <v>12750114.810000001</v>
          </cell>
          <cell r="BM275">
            <v>3998079.52</v>
          </cell>
          <cell r="BN275">
            <v>2130399.4700000002</v>
          </cell>
          <cell r="BO275">
            <v>3502998.38</v>
          </cell>
          <cell r="BP275">
            <v>2365396.61</v>
          </cell>
          <cell r="BQ275">
            <v>2026428.55</v>
          </cell>
          <cell r="BR275">
            <v>39061321.640000001</v>
          </cell>
          <cell r="BS275">
            <v>2364214.86</v>
          </cell>
          <cell r="BT275">
            <v>2221924.9300000002</v>
          </cell>
          <cell r="BU275">
            <v>9100518.25</v>
          </cell>
          <cell r="BV275">
            <v>832365.23</v>
          </cell>
          <cell r="BW275">
            <v>2003444.3</v>
          </cell>
          <cell r="BX275">
            <v>5436541.9199999999</v>
          </cell>
          <cell r="BY275">
            <v>1565090.24</v>
          </cell>
          <cell r="BZ275">
            <v>1663068.05</v>
          </cell>
          <cell r="CA275">
            <v>2017221.85</v>
          </cell>
          <cell r="CB275">
            <v>2838039.24</v>
          </cell>
          <cell r="CC275">
            <v>4293536.5199999996</v>
          </cell>
          <cell r="CD275">
            <v>2935800.01</v>
          </cell>
          <cell r="CE275">
            <v>4514865.4000000004</v>
          </cell>
          <cell r="CF275">
            <v>1577266.64</v>
          </cell>
          <cell r="CG275">
            <v>1635786.3</v>
          </cell>
          <cell r="CH275">
            <v>1128586.08</v>
          </cell>
          <cell r="CI275">
            <v>1549988.7</v>
          </cell>
          <cell r="CJ275">
            <v>6073871.2300000004</v>
          </cell>
          <cell r="CK275">
            <v>642948.80000000005</v>
          </cell>
          <cell r="CL275">
            <v>631168.1</v>
          </cell>
        </row>
        <row r="276">
          <cell r="A276" t="str">
            <v>5104020103.101</v>
          </cell>
          <cell r="B276" t="str">
            <v>ค่าน้ำประปาและน้ำบาดาล</v>
          </cell>
          <cell r="C276">
            <v>662338.88</v>
          </cell>
          <cell r="D276">
            <v>5290.08</v>
          </cell>
          <cell r="E276">
            <v>8832.75</v>
          </cell>
          <cell r="F276">
            <v>6619.02</v>
          </cell>
          <cell r="G276">
            <v>0</v>
          </cell>
          <cell r="H276">
            <v>4894.18</v>
          </cell>
          <cell r="I276">
            <v>0</v>
          </cell>
          <cell r="J276">
            <v>804892.46</v>
          </cell>
          <cell r="K276">
            <v>708620.2</v>
          </cell>
          <cell r="L276">
            <v>0</v>
          </cell>
          <cell r="M276">
            <v>66583.539999999994</v>
          </cell>
          <cell r="N276">
            <v>0</v>
          </cell>
          <cell r="O276">
            <v>28510.47</v>
          </cell>
          <cell r="P276">
            <v>830728.02</v>
          </cell>
          <cell r="Q276">
            <v>6593.56</v>
          </cell>
          <cell r="R276">
            <v>884</v>
          </cell>
          <cell r="S276">
            <v>705680.64</v>
          </cell>
          <cell r="T276">
            <v>22836.21</v>
          </cell>
          <cell r="U276">
            <v>0</v>
          </cell>
          <cell r="V276">
            <v>0</v>
          </cell>
          <cell r="W276">
            <v>7020178.3499999996</v>
          </cell>
          <cell r="X276">
            <v>27645</v>
          </cell>
          <cell r="Y276">
            <v>20952.810000000001</v>
          </cell>
          <cell r="Z276">
            <v>8988</v>
          </cell>
          <cell r="AA276">
            <v>6420</v>
          </cell>
          <cell r="AB276">
            <v>3295.6</v>
          </cell>
          <cell r="AC276">
            <v>2572.9</v>
          </cell>
          <cell r="AD276">
            <v>604364.51</v>
          </cell>
          <cell r="AE276">
            <v>7085</v>
          </cell>
          <cell r="AF276">
            <v>0</v>
          </cell>
          <cell r="AG276">
            <v>0</v>
          </cell>
          <cell r="AH276">
            <v>601593.31999999995</v>
          </cell>
          <cell r="AI276">
            <v>0</v>
          </cell>
          <cell r="AJ276">
            <v>300</v>
          </cell>
          <cell r="AK276">
            <v>11450511.970000001</v>
          </cell>
          <cell r="AL276">
            <v>64791.37</v>
          </cell>
          <cell r="AM276">
            <v>2948</v>
          </cell>
          <cell r="AN276">
            <v>761856.75</v>
          </cell>
          <cell r="AO276">
            <v>705206.33</v>
          </cell>
          <cell r="AP276">
            <v>1369.6</v>
          </cell>
          <cell r="AQ276">
            <v>0</v>
          </cell>
          <cell r="AR276">
            <v>565216.18999999994</v>
          </cell>
          <cell r="AS276">
            <v>1355</v>
          </cell>
          <cell r="AT276">
            <v>921703.76</v>
          </cell>
          <cell r="AU276">
            <v>0</v>
          </cell>
          <cell r="AV276">
            <v>42770</v>
          </cell>
          <cell r="AW276">
            <v>8774.2099999999991</v>
          </cell>
          <cell r="AX276">
            <v>22600.12</v>
          </cell>
          <cell r="AY276">
            <v>26695.31</v>
          </cell>
          <cell r="AZ276">
            <v>0</v>
          </cell>
          <cell r="BA276">
            <v>3025528.07</v>
          </cell>
          <cell r="BB276">
            <v>0</v>
          </cell>
          <cell r="BC276">
            <v>3037337.09</v>
          </cell>
          <cell r="BD276">
            <v>7996.54</v>
          </cell>
          <cell r="BE276">
            <v>58098.06</v>
          </cell>
          <cell r="BF276">
            <v>66600.56</v>
          </cell>
          <cell r="BG276">
            <v>2697201.06</v>
          </cell>
          <cell r="BH276">
            <v>0</v>
          </cell>
          <cell r="BI276">
            <v>51600.75</v>
          </cell>
          <cell r="BJ276">
            <v>0</v>
          </cell>
          <cell r="BK276">
            <v>0</v>
          </cell>
          <cell r="BL276">
            <v>3908750.32</v>
          </cell>
          <cell r="BM276">
            <v>1143768.05</v>
          </cell>
          <cell r="BN276">
            <v>527578.14</v>
          </cell>
          <cell r="BO276">
            <v>752.64</v>
          </cell>
          <cell r="BP276">
            <v>0</v>
          </cell>
          <cell r="BQ276">
            <v>0</v>
          </cell>
          <cell r="BR276">
            <v>9382013.6300000008</v>
          </cell>
          <cell r="BS276">
            <v>8176.13</v>
          </cell>
          <cell r="BT276">
            <v>7704</v>
          </cell>
          <cell r="BU276">
            <v>2358348.5699999998</v>
          </cell>
          <cell r="BV276">
            <v>10563.68</v>
          </cell>
          <cell r="BW276">
            <v>521978.05</v>
          </cell>
          <cell r="BX276">
            <v>496325.07</v>
          </cell>
          <cell r="BY276">
            <v>4702.4399999999996</v>
          </cell>
          <cell r="BZ276">
            <v>105106</v>
          </cell>
          <cell r="CA276">
            <v>0</v>
          </cell>
          <cell r="CB276">
            <v>54322.93</v>
          </cell>
          <cell r="CC276">
            <v>409656.19</v>
          </cell>
          <cell r="CD276">
            <v>746691.86</v>
          </cell>
          <cell r="CE276">
            <v>586562.68000000005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125988.19</v>
          </cell>
          <cell r="CK276">
            <v>0</v>
          </cell>
          <cell r="CL276">
            <v>0</v>
          </cell>
        </row>
        <row r="277">
          <cell r="A277" t="str">
            <v>5104020105.101</v>
          </cell>
          <cell r="B277" t="str">
            <v>ค่าโทรศัพท์</v>
          </cell>
          <cell r="C277">
            <v>156838.15</v>
          </cell>
          <cell r="D277">
            <v>133745.94</v>
          </cell>
          <cell r="E277">
            <v>42190.1</v>
          </cell>
          <cell r="F277">
            <v>41970.080000000002</v>
          </cell>
          <cell r="G277">
            <v>30505.67</v>
          </cell>
          <cell r="H277">
            <v>104758</v>
          </cell>
          <cell r="I277">
            <v>11021.06</v>
          </cell>
          <cell r="J277">
            <v>35624.910000000003</v>
          </cell>
          <cell r="K277">
            <v>44697.95</v>
          </cell>
          <cell r="L277">
            <v>91562.25</v>
          </cell>
          <cell r="M277">
            <v>94268.14</v>
          </cell>
          <cell r="N277">
            <v>5367.52</v>
          </cell>
          <cell r="O277">
            <v>85689.32</v>
          </cell>
          <cell r="P277">
            <v>92727.66</v>
          </cell>
          <cell r="Q277">
            <v>75159.600000000006</v>
          </cell>
          <cell r="R277">
            <v>0</v>
          </cell>
          <cell r="S277">
            <v>88058.41</v>
          </cell>
          <cell r="T277">
            <v>125273.36</v>
          </cell>
          <cell r="U277">
            <v>119774.57</v>
          </cell>
          <cell r="V277">
            <v>39870.76</v>
          </cell>
          <cell r="W277">
            <v>109346.63</v>
          </cell>
          <cell r="X277">
            <v>21689.08</v>
          </cell>
          <cell r="Y277">
            <v>12890.33</v>
          </cell>
          <cell r="Z277">
            <v>45464.87</v>
          </cell>
          <cell r="AA277">
            <v>32686.65</v>
          </cell>
          <cell r="AB277">
            <v>66277.8</v>
          </cell>
          <cell r="AC277">
            <v>43213.08</v>
          </cell>
          <cell r="AD277">
            <v>100327.7</v>
          </cell>
          <cell r="AE277">
            <v>37558.06</v>
          </cell>
          <cell r="AF277">
            <v>92908.67</v>
          </cell>
          <cell r="AG277">
            <v>39664.71</v>
          </cell>
          <cell r="AH277">
            <v>122935.42</v>
          </cell>
          <cell r="AI277">
            <v>47747.26</v>
          </cell>
          <cell r="AJ277">
            <v>79431</v>
          </cell>
          <cell r="AK277">
            <v>1068064.82</v>
          </cell>
          <cell r="AL277">
            <v>53052.55</v>
          </cell>
          <cell r="AM277">
            <v>48105.2</v>
          </cell>
          <cell r="AN277">
            <v>150906.72</v>
          </cell>
          <cell r="AO277">
            <v>190226.99</v>
          </cell>
          <cell r="AP277">
            <v>183293.1</v>
          </cell>
          <cell r="AQ277">
            <v>30845.19</v>
          </cell>
          <cell r="AR277">
            <v>105714.93</v>
          </cell>
          <cell r="AS277">
            <v>104672.07</v>
          </cell>
          <cell r="AT277">
            <v>126337.91</v>
          </cell>
          <cell r="AU277">
            <v>69114.7</v>
          </cell>
          <cell r="AV277">
            <v>88164.82</v>
          </cell>
          <cell r="AW277">
            <v>57296.5</v>
          </cell>
          <cell r="AX277">
            <v>70956.94</v>
          </cell>
          <cell r="AY277">
            <v>135538.93</v>
          </cell>
          <cell r="AZ277">
            <v>19327.169999999998</v>
          </cell>
          <cell r="BA277">
            <v>295633.09999999998</v>
          </cell>
          <cell r="BB277">
            <v>96933.3</v>
          </cell>
          <cell r="BC277">
            <v>689370.49</v>
          </cell>
          <cell r="BD277">
            <v>180243.93</v>
          </cell>
          <cell r="BE277">
            <v>67027.69</v>
          </cell>
          <cell r="BF277">
            <v>106158.39</v>
          </cell>
          <cell r="BG277">
            <v>254691.14</v>
          </cell>
          <cell r="BH277">
            <v>65085.88</v>
          </cell>
          <cell r="BI277">
            <v>25095.81</v>
          </cell>
          <cell r="BJ277">
            <v>89095.66</v>
          </cell>
          <cell r="BK277">
            <v>78938.58</v>
          </cell>
          <cell r="BL277">
            <v>573493.01</v>
          </cell>
          <cell r="BM277">
            <v>195118.64</v>
          </cell>
          <cell r="BN277">
            <v>69499.06</v>
          </cell>
          <cell r="BO277">
            <v>319340.23</v>
          </cell>
          <cell r="BP277">
            <v>126801.08</v>
          </cell>
          <cell r="BQ277">
            <v>74701.899999999994</v>
          </cell>
          <cell r="BR277">
            <v>1298697.3999999999</v>
          </cell>
          <cell r="BS277">
            <v>138427.10999999999</v>
          </cell>
          <cell r="BT277">
            <v>77969.53</v>
          </cell>
          <cell r="BU277">
            <v>181019.89</v>
          </cell>
          <cell r="BV277">
            <v>25261.13</v>
          </cell>
          <cell r="BW277">
            <v>98521.78</v>
          </cell>
          <cell r="BX277">
            <v>149454.35999999999</v>
          </cell>
          <cell r="BY277">
            <v>99779.35</v>
          </cell>
          <cell r="BZ277">
            <v>31047.11</v>
          </cell>
          <cell r="CA277">
            <v>40661.26</v>
          </cell>
          <cell r="CB277">
            <v>239570.18</v>
          </cell>
          <cell r="CC277">
            <v>232724.49</v>
          </cell>
          <cell r="CD277">
            <v>136149.76999999999</v>
          </cell>
          <cell r="CE277">
            <v>215501.03</v>
          </cell>
          <cell r="CF277">
            <v>41186.980000000003</v>
          </cell>
          <cell r="CG277">
            <v>54612.91</v>
          </cell>
          <cell r="CH277">
            <v>92927.08</v>
          </cell>
          <cell r="CI277">
            <v>87145.67</v>
          </cell>
          <cell r="CJ277">
            <v>237879.41</v>
          </cell>
          <cell r="CK277">
            <v>39037.410000000003</v>
          </cell>
          <cell r="CL277">
            <v>13493.73</v>
          </cell>
        </row>
        <row r="278">
          <cell r="A278" t="str">
            <v>5104020106.101</v>
          </cell>
          <cell r="B278" t="str">
            <v>ค่าบริการสื่อสารและโทรคมนาคม</v>
          </cell>
          <cell r="C278">
            <v>602991.16</v>
          </cell>
          <cell r="D278">
            <v>19881.3</v>
          </cell>
          <cell r="E278">
            <v>151103.26</v>
          </cell>
          <cell r="F278">
            <v>39911</v>
          </cell>
          <cell r="G278">
            <v>38520</v>
          </cell>
          <cell r="H278">
            <v>0</v>
          </cell>
          <cell r="I278">
            <v>39675.599999999999</v>
          </cell>
          <cell r="J278">
            <v>30392.78</v>
          </cell>
          <cell r="K278">
            <v>101474.9</v>
          </cell>
          <cell r="L278">
            <v>74541.38</v>
          </cell>
          <cell r="M278">
            <v>134927</v>
          </cell>
          <cell r="N278">
            <v>21366.83</v>
          </cell>
          <cell r="O278">
            <v>80643.28</v>
          </cell>
          <cell r="P278">
            <v>127972</v>
          </cell>
          <cell r="Q278">
            <v>121081.19</v>
          </cell>
          <cell r="R278">
            <v>277418.82</v>
          </cell>
          <cell r="S278">
            <v>245165</v>
          </cell>
          <cell r="T278">
            <v>79608</v>
          </cell>
          <cell r="U278">
            <v>0</v>
          </cell>
          <cell r="V278">
            <v>77757.08</v>
          </cell>
          <cell r="W278">
            <v>332417.96999999997</v>
          </cell>
          <cell r="X278">
            <v>25565.88</v>
          </cell>
          <cell r="Y278">
            <v>226594.2</v>
          </cell>
          <cell r="Z278">
            <v>68640</v>
          </cell>
          <cell r="AA278">
            <v>73776</v>
          </cell>
          <cell r="AB278">
            <v>23700</v>
          </cell>
          <cell r="AC278">
            <v>11760</v>
          </cell>
          <cell r="AD278">
            <v>125734.21</v>
          </cell>
          <cell r="AE278">
            <v>28380.12</v>
          </cell>
          <cell r="AF278">
            <v>14110.15</v>
          </cell>
          <cell r="AG278">
            <v>51711.97</v>
          </cell>
          <cell r="AH278">
            <v>10860</v>
          </cell>
          <cell r="AI278">
            <v>91752</v>
          </cell>
          <cell r="AJ278">
            <v>53964.28</v>
          </cell>
          <cell r="AK278">
            <v>377929.01</v>
          </cell>
          <cell r="AL278">
            <v>44940</v>
          </cell>
          <cell r="AM278">
            <v>165590</v>
          </cell>
          <cell r="AN278">
            <v>9501.6</v>
          </cell>
          <cell r="AO278">
            <v>32936.559999999998</v>
          </cell>
          <cell r="AP278">
            <v>60990</v>
          </cell>
          <cell r="AQ278">
            <v>67410</v>
          </cell>
          <cell r="AR278">
            <v>243060.74</v>
          </cell>
          <cell r="AS278">
            <v>123799</v>
          </cell>
          <cell r="AT278">
            <v>156012</v>
          </cell>
          <cell r="AU278">
            <v>197923.08</v>
          </cell>
          <cell r="AV278">
            <v>28248</v>
          </cell>
          <cell r="AW278">
            <v>19260</v>
          </cell>
          <cell r="AX278">
            <v>64200</v>
          </cell>
          <cell r="AY278">
            <v>0</v>
          </cell>
          <cell r="AZ278">
            <v>55781.25</v>
          </cell>
          <cell r="BA278">
            <v>259225.24</v>
          </cell>
          <cell r="BB278">
            <v>48123.88</v>
          </cell>
          <cell r="BC278">
            <v>195165.1</v>
          </cell>
          <cell r="BD278">
            <v>235215.96</v>
          </cell>
          <cell r="BE278">
            <v>33598</v>
          </cell>
          <cell r="BF278">
            <v>0</v>
          </cell>
          <cell r="BG278">
            <v>482547.35</v>
          </cell>
          <cell r="BH278">
            <v>0</v>
          </cell>
          <cell r="BI278">
            <v>0</v>
          </cell>
          <cell r="BJ278">
            <v>37450</v>
          </cell>
          <cell r="BK278">
            <v>32100</v>
          </cell>
          <cell r="BL278">
            <v>575763.46</v>
          </cell>
          <cell r="BM278">
            <v>124822.99</v>
          </cell>
          <cell r="BN278">
            <v>139956</v>
          </cell>
          <cell r="BO278">
            <v>0</v>
          </cell>
          <cell r="BP278">
            <v>70587.899999999994</v>
          </cell>
          <cell r="BQ278">
            <v>13910</v>
          </cell>
          <cell r="BR278">
            <v>433864.65</v>
          </cell>
          <cell r="BS278">
            <v>153829.66</v>
          </cell>
          <cell r="BT278">
            <v>25680</v>
          </cell>
          <cell r="BU278">
            <v>160613.15</v>
          </cell>
          <cell r="BV278">
            <v>37706.800000000003</v>
          </cell>
          <cell r="BW278">
            <v>208596</v>
          </cell>
          <cell r="BX278">
            <v>202538.16</v>
          </cell>
          <cell r="BY278">
            <v>47833.8</v>
          </cell>
          <cell r="BZ278">
            <v>122523.09</v>
          </cell>
          <cell r="CA278">
            <v>80249.02</v>
          </cell>
          <cell r="CB278">
            <v>45051.01</v>
          </cell>
          <cell r="CC278">
            <v>120696</v>
          </cell>
          <cell r="CD278">
            <v>75241.52</v>
          </cell>
          <cell r="CE278">
            <v>7992.9</v>
          </cell>
          <cell r="CF278">
            <v>84089.16</v>
          </cell>
          <cell r="CG278">
            <v>48566.46</v>
          </cell>
          <cell r="CH278">
            <v>84037.8</v>
          </cell>
          <cell r="CI278">
            <v>32834.15</v>
          </cell>
          <cell r="CJ278">
            <v>247672.6</v>
          </cell>
          <cell r="CK278">
            <v>82455.58</v>
          </cell>
          <cell r="CL278">
            <v>43939.59</v>
          </cell>
        </row>
        <row r="279">
          <cell r="A279" t="str">
            <v>5104020107.101</v>
          </cell>
          <cell r="B279" t="str">
            <v>ค่าไปรษณีย์และขนส่ง</v>
          </cell>
          <cell r="C279">
            <v>189362</v>
          </cell>
          <cell r="D279">
            <v>14669</v>
          </cell>
          <cell r="E279">
            <v>21556</v>
          </cell>
          <cell r="F279">
            <v>22981</v>
          </cell>
          <cell r="G279">
            <v>2835</v>
          </cell>
          <cell r="H279">
            <v>33481</v>
          </cell>
          <cell r="I279">
            <v>8500</v>
          </cell>
          <cell r="J279">
            <v>18221</v>
          </cell>
          <cell r="K279">
            <v>16359</v>
          </cell>
          <cell r="L279">
            <v>17290</v>
          </cell>
          <cell r="M279">
            <v>29807</v>
          </cell>
          <cell r="N279">
            <v>6000</v>
          </cell>
          <cell r="O279">
            <v>86120</v>
          </cell>
          <cell r="P279">
            <v>15470</v>
          </cell>
          <cell r="Q279">
            <v>36324.699999999997</v>
          </cell>
          <cell r="R279">
            <v>55887.24</v>
          </cell>
          <cell r="S279">
            <v>15300</v>
          </cell>
          <cell r="T279">
            <v>22881</v>
          </cell>
          <cell r="U279">
            <v>17297</v>
          </cell>
          <cell r="V279">
            <v>0</v>
          </cell>
          <cell r="W279">
            <v>155050</v>
          </cell>
          <cell r="X279">
            <v>6518</v>
          </cell>
          <cell r="Y279">
            <v>6453</v>
          </cell>
          <cell r="Z279">
            <v>21755</v>
          </cell>
          <cell r="AA279">
            <v>8978</v>
          </cell>
          <cell r="AB279">
            <v>9689</v>
          </cell>
          <cell r="AC279">
            <v>6731</v>
          </cell>
          <cell r="AD279">
            <v>26525</v>
          </cell>
          <cell r="AE279">
            <v>15685</v>
          </cell>
          <cell r="AF279">
            <v>6470</v>
          </cell>
          <cell r="AG279">
            <v>8764</v>
          </cell>
          <cell r="AH279">
            <v>61188</v>
          </cell>
          <cell r="AI279">
            <v>6045.82</v>
          </cell>
          <cell r="AJ279">
            <v>23684</v>
          </cell>
          <cell r="AK279">
            <v>369802</v>
          </cell>
          <cell r="AL279">
            <v>0</v>
          </cell>
          <cell r="AM279">
            <v>21534</v>
          </cell>
          <cell r="AN279">
            <v>122674</v>
          </cell>
          <cell r="AO279">
            <v>52570</v>
          </cell>
          <cell r="AP279">
            <v>24744</v>
          </cell>
          <cell r="AQ279">
            <v>6386</v>
          </cell>
          <cell r="AR279">
            <v>25419</v>
          </cell>
          <cell r="AS279">
            <v>11127</v>
          </cell>
          <cell r="AT279">
            <v>28311</v>
          </cell>
          <cell r="AU279">
            <v>400</v>
          </cell>
          <cell r="AV279">
            <v>0</v>
          </cell>
          <cell r="AW279">
            <v>0</v>
          </cell>
          <cell r="AX279">
            <v>10039</v>
          </cell>
          <cell r="AY279">
            <v>0</v>
          </cell>
          <cell r="AZ279">
            <v>3562.32</v>
          </cell>
          <cell r="BA279">
            <v>136180</v>
          </cell>
          <cell r="BB279">
            <v>5594</v>
          </cell>
          <cell r="BC279">
            <v>251827</v>
          </cell>
          <cell r="BD279">
            <v>18933</v>
          </cell>
          <cell r="BE279">
            <v>18414</v>
          </cell>
          <cell r="BF279">
            <v>0</v>
          </cell>
          <cell r="BG279">
            <v>183050.3</v>
          </cell>
          <cell r="BH279">
            <v>0</v>
          </cell>
          <cell r="BI279">
            <v>4646</v>
          </cell>
          <cell r="BJ279">
            <v>5095</v>
          </cell>
          <cell r="BK279">
            <v>3598</v>
          </cell>
          <cell r="BL279">
            <v>102857</v>
          </cell>
          <cell r="BM279">
            <v>11907</v>
          </cell>
          <cell r="BN279">
            <v>16847</v>
          </cell>
          <cell r="BO279">
            <v>34674</v>
          </cell>
          <cell r="BP279">
            <v>0</v>
          </cell>
          <cell r="BQ279">
            <v>29118</v>
          </cell>
          <cell r="BR279">
            <v>434863</v>
          </cell>
          <cell r="BS279">
            <v>0</v>
          </cell>
          <cell r="BT279">
            <v>4317</v>
          </cell>
          <cell r="BU279">
            <v>75330</v>
          </cell>
          <cell r="BV279">
            <v>2437</v>
          </cell>
          <cell r="BW279">
            <v>11147.22</v>
          </cell>
          <cell r="BX279">
            <v>24312</v>
          </cell>
          <cell r="BY279">
            <v>6112</v>
          </cell>
          <cell r="BZ279">
            <v>0</v>
          </cell>
          <cell r="CA279">
            <v>2116</v>
          </cell>
          <cell r="CB279">
            <v>10614.9</v>
          </cell>
          <cell r="CC279">
            <v>21844</v>
          </cell>
          <cell r="CD279">
            <v>0</v>
          </cell>
          <cell r="CE279">
            <v>10606</v>
          </cell>
          <cell r="CF279">
            <v>4940.34</v>
          </cell>
          <cell r="CG279">
            <v>2884</v>
          </cell>
          <cell r="CH279">
            <v>0</v>
          </cell>
          <cell r="CI279">
            <v>1693.94</v>
          </cell>
          <cell r="CJ279">
            <v>46622</v>
          </cell>
          <cell r="CK279">
            <v>2660</v>
          </cell>
          <cell r="CL279">
            <v>1336</v>
          </cell>
        </row>
        <row r="280">
          <cell r="A280" t="str">
            <v>5104030202.101</v>
          </cell>
          <cell r="B280" t="str">
            <v>ค่าจ้างที่ปรึกษา</v>
          </cell>
          <cell r="C280">
            <v>0</v>
          </cell>
          <cell r="D280">
            <v>120000</v>
          </cell>
          <cell r="E280">
            <v>0</v>
          </cell>
          <cell r="F280">
            <v>29100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65000</v>
          </cell>
          <cell r="AI280">
            <v>55350</v>
          </cell>
          <cell r="AJ280">
            <v>0</v>
          </cell>
          <cell r="AK280">
            <v>62400</v>
          </cell>
          <cell r="AL280">
            <v>0</v>
          </cell>
          <cell r="AM280">
            <v>0</v>
          </cell>
          <cell r="AN280">
            <v>118900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2765898.4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17350</v>
          </cell>
          <cell r="BP280">
            <v>0</v>
          </cell>
          <cell r="BQ280">
            <v>0</v>
          </cell>
          <cell r="BR280">
            <v>3390000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43800</v>
          </cell>
          <cell r="BZ280">
            <v>0</v>
          </cell>
          <cell r="CA280">
            <v>0</v>
          </cell>
          <cell r="CB280">
            <v>21300</v>
          </cell>
          <cell r="CC280">
            <v>0</v>
          </cell>
          <cell r="CD280">
            <v>8200</v>
          </cell>
          <cell r="CE280">
            <v>28460</v>
          </cell>
          <cell r="CF280">
            <v>0</v>
          </cell>
          <cell r="CG280">
            <v>3000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</row>
        <row r="281">
          <cell r="A281" t="str">
            <v>5104030203.101</v>
          </cell>
          <cell r="B281" t="str">
            <v>ค่าเบี้ยประกันภัย</v>
          </cell>
          <cell r="C281">
            <v>233996.68</v>
          </cell>
          <cell r="D281">
            <v>0</v>
          </cell>
          <cell r="E281">
            <v>47578.46</v>
          </cell>
          <cell r="F281">
            <v>51549.75</v>
          </cell>
          <cell r="G281">
            <v>47600</v>
          </cell>
          <cell r="H281">
            <v>0</v>
          </cell>
          <cell r="I281">
            <v>87186.81</v>
          </cell>
          <cell r="J281">
            <v>0</v>
          </cell>
          <cell r="K281">
            <v>43315.54</v>
          </cell>
          <cell r="L281">
            <v>122416.24</v>
          </cell>
          <cell r="M281">
            <v>61048.480000000003</v>
          </cell>
          <cell r="N281">
            <v>0</v>
          </cell>
          <cell r="O281">
            <v>154452.35999999999</v>
          </cell>
          <cell r="P281">
            <v>50928.79</v>
          </cell>
          <cell r="Q281">
            <v>256163.52</v>
          </cell>
          <cell r="R281">
            <v>165728.01999999999</v>
          </cell>
          <cell r="S281">
            <v>0</v>
          </cell>
          <cell r="T281">
            <v>82161.02</v>
          </cell>
          <cell r="U281">
            <v>69183.44</v>
          </cell>
          <cell r="V281">
            <v>0</v>
          </cell>
          <cell r="W281">
            <v>139895.76</v>
          </cell>
          <cell r="X281">
            <v>53939.98</v>
          </cell>
          <cell r="Y281">
            <v>79720.539999999994</v>
          </cell>
          <cell r="Z281">
            <v>124845.06</v>
          </cell>
          <cell r="AA281">
            <v>73797.899999999994</v>
          </cell>
          <cell r="AB281">
            <v>68581.75</v>
          </cell>
          <cell r="AC281">
            <v>83030.22</v>
          </cell>
          <cell r="AD281">
            <v>226686.99</v>
          </cell>
          <cell r="AE281">
            <v>97842.75</v>
          </cell>
          <cell r="AF281">
            <v>51915.33</v>
          </cell>
          <cell r="AG281">
            <v>95071.23</v>
          </cell>
          <cell r="AH281">
            <v>111174.49</v>
          </cell>
          <cell r="AI281">
            <v>55140.68</v>
          </cell>
          <cell r="AJ281">
            <v>73302.710000000006</v>
          </cell>
          <cell r="AK281">
            <v>196943.61</v>
          </cell>
          <cell r="AL281">
            <v>132137.51</v>
          </cell>
          <cell r="AM281">
            <v>87512.09</v>
          </cell>
          <cell r="AN281">
            <v>113149.29</v>
          </cell>
          <cell r="AO281">
            <v>55800.5</v>
          </cell>
          <cell r="AP281">
            <v>96434.82</v>
          </cell>
          <cell r="AQ281">
            <v>53120.15</v>
          </cell>
          <cell r="AR281">
            <v>131050.39</v>
          </cell>
          <cell r="AS281">
            <v>9567.94</v>
          </cell>
          <cell r="AT281">
            <v>124299.76</v>
          </cell>
          <cell r="AU281">
            <v>123249.21</v>
          </cell>
          <cell r="AV281">
            <v>105948.19</v>
          </cell>
          <cell r="AW281">
            <v>57032.07</v>
          </cell>
          <cell r="AX281">
            <v>64293.09</v>
          </cell>
          <cell r="AY281">
            <v>0</v>
          </cell>
          <cell r="AZ281">
            <v>0</v>
          </cell>
          <cell r="BA281">
            <v>0</v>
          </cell>
          <cell r="BB281">
            <v>79501</v>
          </cell>
          <cell r="BC281">
            <v>124977.02</v>
          </cell>
          <cell r="BD281">
            <v>143029.04</v>
          </cell>
          <cell r="BE281">
            <v>0</v>
          </cell>
          <cell r="BF281">
            <v>71820.399999999994</v>
          </cell>
          <cell r="BG281">
            <v>0</v>
          </cell>
          <cell r="BH281">
            <v>41598.199999999997</v>
          </cell>
          <cell r="BI281">
            <v>9822.2800000000007</v>
          </cell>
          <cell r="BJ281">
            <v>0</v>
          </cell>
          <cell r="BK281">
            <v>81531.86</v>
          </cell>
          <cell r="BL281">
            <v>0</v>
          </cell>
          <cell r="BM281">
            <v>135052.44</v>
          </cell>
          <cell r="BN281">
            <v>103679.79</v>
          </cell>
          <cell r="BO281">
            <v>127086.92</v>
          </cell>
          <cell r="BP281">
            <v>109258.77</v>
          </cell>
          <cell r="BQ281">
            <v>0</v>
          </cell>
          <cell r="BR281">
            <v>148922</v>
          </cell>
          <cell r="BS281">
            <v>0</v>
          </cell>
          <cell r="BT281">
            <v>41105</v>
          </cell>
          <cell r="BU281">
            <v>101091.39</v>
          </cell>
          <cell r="BV281">
            <v>23660.53</v>
          </cell>
          <cell r="BW281">
            <v>60220.76</v>
          </cell>
          <cell r="BX281">
            <v>58885</v>
          </cell>
          <cell r="BY281">
            <v>12825</v>
          </cell>
          <cell r="BZ281">
            <v>115048</v>
          </cell>
          <cell r="CA281">
            <v>52980</v>
          </cell>
          <cell r="CB281">
            <v>31416.93</v>
          </cell>
          <cell r="CC281">
            <v>145700</v>
          </cell>
          <cell r="CD281">
            <v>35575.18</v>
          </cell>
          <cell r="CE281">
            <v>43346</v>
          </cell>
          <cell r="CF281">
            <v>0</v>
          </cell>
          <cell r="CG281">
            <v>0</v>
          </cell>
          <cell r="CH281">
            <v>137349.98000000001</v>
          </cell>
          <cell r="CI281">
            <v>67292.03</v>
          </cell>
          <cell r="CJ281">
            <v>64420</v>
          </cell>
          <cell r="CK281">
            <v>39866.120000000003</v>
          </cell>
          <cell r="CL281">
            <v>41158.25</v>
          </cell>
        </row>
        <row r="282">
          <cell r="A282" t="str">
            <v>5104030205.101</v>
          </cell>
          <cell r="B282" t="str">
            <v>ยาใช้ไป</v>
          </cell>
          <cell r="C282">
            <v>110988461.23999999</v>
          </cell>
          <cell r="D282">
            <v>7346124.7599999998</v>
          </cell>
          <cell r="E282">
            <v>4894933.21</v>
          </cell>
          <cell r="F282">
            <v>6978787.4199999999</v>
          </cell>
          <cell r="G282">
            <v>4200426.91</v>
          </cell>
          <cell r="H282">
            <v>13144814.68</v>
          </cell>
          <cell r="I282">
            <v>10979979.91</v>
          </cell>
          <cell r="J282">
            <v>16953099.93</v>
          </cell>
          <cell r="K282">
            <v>5832081.04</v>
          </cell>
          <cell r="L282">
            <v>10380870.640000001</v>
          </cell>
          <cell r="M282">
            <v>22330106.789999999</v>
          </cell>
          <cell r="N282">
            <v>2961208.59</v>
          </cell>
          <cell r="O282">
            <v>60041846.259999998</v>
          </cell>
          <cell r="P282">
            <v>8917891.6400000006</v>
          </cell>
          <cell r="Q282">
            <v>10328450.210000001</v>
          </cell>
          <cell r="R282">
            <v>20665233.640000001</v>
          </cell>
          <cell r="S282">
            <v>6140757.4000000004</v>
          </cell>
          <cell r="T282">
            <v>11547998.48</v>
          </cell>
          <cell r="U282">
            <v>8285559.0499999998</v>
          </cell>
          <cell r="V282">
            <v>3432050.66</v>
          </cell>
          <cell r="W282">
            <v>199541022.84</v>
          </cell>
          <cell r="X282">
            <v>4702679.95</v>
          </cell>
          <cell r="Y282">
            <v>14943084.5</v>
          </cell>
          <cell r="Z282">
            <v>9299635.5800000001</v>
          </cell>
          <cell r="AA282">
            <v>2760668.8</v>
          </cell>
          <cell r="AB282">
            <v>4860212.8600000003</v>
          </cell>
          <cell r="AC282">
            <v>8304561.1299999999</v>
          </cell>
          <cell r="AD282">
            <v>21581103.359999999</v>
          </cell>
          <cell r="AE282">
            <v>5884788.6600000001</v>
          </cell>
          <cell r="AF282">
            <v>4387366.22</v>
          </cell>
          <cell r="AG282">
            <v>8300832.0800000001</v>
          </cell>
          <cell r="AH282">
            <v>19975007.289999999</v>
          </cell>
          <cell r="AI282">
            <v>6051194.1699999999</v>
          </cell>
          <cell r="AJ282">
            <v>5067393.7</v>
          </cell>
          <cell r="AK282">
            <v>406150203.88999999</v>
          </cell>
          <cell r="AL282">
            <v>5897556.5300000003</v>
          </cell>
          <cell r="AM282">
            <v>5015957.07</v>
          </cell>
          <cell r="AN282">
            <v>25009180.109999999</v>
          </cell>
          <cell r="AO282">
            <v>15285744.93</v>
          </cell>
          <cell r="AP282">
            <v>9300454.3200000003</v>
          </cell>
          <cell r="AQ282">
            <v>2190734.69</v>
          </cell>
          <cell r="AR282">
            <v>30621377.760000002</v>
          </cell>
          <cell r="AS282">
            <v>7176114.5899999999</v>
          </cell>
          <cell r="AT282">
            <v>19940668.02</v>
          </cell>
          <cell r="AU282">
            <v>16585893.32</v>
          </cell>
          <cell r="AV282">
            <v>5882089.9500000002</v>
          </cell>
          <cell r="AW282">
            <v>4205561.75</v>
          </cell>
          <cell r="AX282">
            <v>7437580.7699999996</v>
          </cell>
          <cell r="AY282">
            <v>8304169.7300000004</v>
          </cell>
          <cell r="AZ282">
            <v>4787936.58</v>
          </cell>
          <cell r="BA282">
            <v>72973237.870000005</v>
          </cell>
          <cell r="BB282">
            <v>5718510.4000000004</v>
          </cell>
          <cell r="BC282">
            <v>202703505.15000001</v>
          </cell>
          <cell r="BD282">
            <v>23998389.890000001</v>
          </cell>
          <cell r="BE282">
            <v>5560347.6299999999</v>
          </cell>
          <cell r="BF282">
            <v>4440425.1100000003</v>
          </cell>
          <cell r="BG282">
            <v>70358331.930000007</v>
          </cell>
          <cell r="BH282">
            <v>4099448.44</v>
          </cell>
          <cell r="BI282">
            <v>1521288.1</v>
          </cell>
          <cell r="BJ282">
            <v>4585788.83</v>
          </cell>
          <cell r="BK282">
            <v>3206991.62</v>
          </cell>
          <cell r="BL282">
            <v>91617532.859999999</v>
          </cell>
          <cell r="BM282">
            <v>16685755.630000001</v>
          </cell>
          <cell r="BN282">
            <v>10664313.59</v>
          </cell>
          <cell r="BO282">
            <v>24420686.02</v>
          </cell>
          <cell r="BP282">
            <v>13390457.029999999</v>
          </cell>
          <cell r="BQ282">
            <v>7329736.1200000001</v>
          </cell>
          <cell r="BR282">
            <v>647918206.82000005</v>
          </cell>
          <cell r="BS282">
            <v>12479930.99</v>
          </cell>
          <cell r="BT282">
            <v>7256684.0700000003</v>
          </cell>
          <cell r="BU282">
            <v>51961810.200000003</v>
          </cell>
          <cell r="BV282">
            <v>1334311.44</v>
          </cell>
          <cell r="BW282">
            <v>8690697.75</v>
          </cell>
          <cell r="BX282">
            <v>32358765.640000001</v>
          </cell>
          <cell r="BY282">
            <v>5309167.49</v>
          </cell>
          <cell r="BZ282">
            <v>5200506.7300000004</v>
          </cell>
          <cell r="CA282">
            <v>8261776.2400000002</v>
          </cell>
          <cell r="CB282">
            <v>8849265.3399999999</v>
          </cell>
          <cell r="CC282">
            <v>23425214.300000001</v>
          </cell>
          <cell r="CD282">
            <v>9458660.2400000002</v>
          </cell>
          <cell r="CE282">
            <v>18159474.32</v>
          </cell>
          <cell r="CF282">
            <v>4070506.69</v>
          </cell>
          <cell r="CG282">
            <v>5093854.18</v>
          </cell>
          <cell r="CH282">
            <v>4662453.17</v>
          </cell>
          <cell r="CI282">
            <v>5271649.47</v>
          </cell>
          <cell r="CJ282">
            <v>21560549.02</v>
          </cell>
          <cell r="CK282">
            <v>2237837.33</v>
          </cell>
          <cell r="CL282">
            <v>2127871.88</v>
          </cell>
        </row>
        <row r="283">
          <cell r="A283" t="str">
            <v>5104030205.102</v>
          </cell>
          <cell r="B283" t="str">
            <v>วัสดุเภสัชกรรมใช้ไป</v>
          </cell>
          <cell r="C283">
            <v>0</v>
          </cell>
          <cell r="D283">
            <v>0</v>
          </cell>
          <cell r="E283">
            <v>291585.03000000003</v>
          </cell>
          <cell r="F283">
            <v>248250</v>
          </cell>
          <cell r="G283">
            <v>346518</v>
          </cell>
          <cell r="H283">
            <v>3351600.07</v>
          </cell>
          <cell r="I283">
            <v>264760</v>
          </cell>
          <cell r="J283">
            <v>153685</v>
          </cell>
          <cell r="K283">
            <v>0</v>
          </cell>
          <cell r="L283">
            <v>234515</v>
          </cell>
          <cell r="M283">
            <v>0</v>
          </cell>
          <cell r="N283">
            <v>40031</v>
          </cell>
          <cell r="O283">
            <v>1321108.8</v>
          </cell>
          <cell r="P283">
            <v>0</v>
          </cell>
          <cell r="Q283">
            <v>14487.98</v>
          </cell>
          <cell r="R283">
            <v>4650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10631</v>
          </cell>
          <cell r="AB283">
            <v>905001.89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7133.36</v>
          </cell>
          <cell r="AI283">
            <v>0</v>
          </cell>
          <cell r="AJ283">
            <v>0</v>
          </cell>
          <cell r="AK283">
            <v>2794058.06</v>
          </cell>
          <cell r="AL283">
            <v>2708599.79</v>
          </cell>
          <cell r="AM283">
            <v>987579.64</v>
          </cell>
          <cell r="AN283">
            <v>2636200.58</v>
          </cell>
          <cell r="AO283">
            <v>8372017.0700000003</v>
          </cell>
          <cell r="AP283">
            <v>792256.52</v>
          </cell>
          <cell r="AQ283">
            <v>443468.95</v>
          </cell>
          <cell r="AR283">
            <v>1789262.77</v>
          </cell>
          <cell r="AS283">
            <v>580488.02</v>
          </cell>
          <cell r="AT283">
            <v>0</v>
          </cell>
          <cell r="AU283">
            <v>1084800</v>
          </cell>
          <cell r="AV283">
            <v>1440776.25</v>
          </cell>
          <cell r="AW283">
            <v>11860</v>
          </cell>
          <cell r="AX283">
            <v>1586851.92</v>
          </cell>
          <cell r="AY283">
            <v>2271958.9500000002</v>
          </cell>
          <cell r="AZ283">
            <v>0</v>
          </cell>
          <cell r="BA283">
            <v>6865907.9299999997</v>
          </cell>
          <cell r="BB283">
            <v>0</v>
          </cell>
          <cell r="BC283">
            <v>5724988.0999999996</v>
          </cell>
          <cell r="BD283">
            <v>418602.43</v>
          </cell>
          <cell r="BE283">
            <v>118090</v>
          </cell>
          <cell r="BF283">
            <v>93356</v>
          </cell>
          <cell r="BG283">
            <v>2562032.12</v>
          </cell>
          <cell r="BH283">
            <v>0</v>
          </cell>
          <cell r="BI283">
            <v>0</v>
          </cell>
          <cell r="BJ283">
            <v>100167.95</v>
          </cell>
          <cell r="BK283">
            <v>36400</v>
          </cell>
          <cell r="BL283">
            <v>4622087.6399999997</v>
          </cell>
          <cell r="BM283">
            <v>705222.03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45992118.719999999</v>
          </cell>
          <cell r="BS283">
            <v>817784</v>
          </cell>
          <cell r="BT283">
            <v>207600</v>
          </cell>
          <cell r="BU283">
            <v>0</v>
          </cell>
          <cell r="BV283">
            <v>120390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7950</v>
          </cell>
          <cell r="CD283">
            <v>0</v>
          </cell>
          <cell r="CE283">
            <v>1680880.63</v>
          </cell>
          <cell r="CF283">
            <v>287000</v>
          </cell>
          <cell r="CG283">
            <v>549483.07999999996</v>
          </cell>
          <cell r="CH283">
            <v>416437.29</v>
          </cell>
          <cell r="CI283">
            <v>561377.09</v>
          </cell>
          <cell r="CJ283">
            <v>0</v>
          </cell>
          <cell r="CK283">
            <v>208016.79</v>
          </cell>
          <cell r="CL283">
            <v>100377.68</v>
          </cell>
        </row>
        <row r="284">
          <cell r="A284" t="str">
            <v>5104030205.103</v>
          </cell>
          <cell r="B284" t="str">
            <v>วัสดุทางการแพทย์ทั่วไปใช้ไป</v>
          </cell>
          <cell r="C284">
            <v>51503323.869999997</v>
          </cell>
          <cell r="D284">
            <v>4477637.95</v>
          </cell>
          <cell r="E284">
            <v>1433333.52</v>
          </cell>
          <cell r="F284">
            <v>1684892.21</v>
          </cell>
          <cell r="G284">
            <v>1057593.48</v>
          </cell>
          <cell r="H284">
            <v>1794495.63</v>
          </cell>
          <cell r="I284">
            <v>2534729.65</v>
          </cell>
          <cell r="J284">
            <v>11788178.16</v>
          </cell>
          <cell r="K284">
            <v>1918131.51</v>
          </cell>
          <cell r="L284">
            <v>2259936.33</v>
          </cell>
          <cell r="M284">
            <v>13069245.960000001</v>
          </cell>
          <cell r="N284">
            <v>439745.01</v>
          </cell>
          <cell r="O284">
            <v>28838642.34</v>
          </cell>
          <cell r="P284">
            <v>2459738.58</v>
          </cell>
          <cell r="Q284">
            <v>3435918.71</v>
          </cell>
          <cell r="R284">
            <v>11321965.220000001</v>
          </cell>
          <cell r="S284">
            <v>2840843.45</v>
          </cell>
          <cell r="T284">
            <v>3490035.65</v>
          </cell>
          <cell r="U284">
            <v>2005698.43</v>
          </cell>
          <cell r="V284">
            <v>937233.64</v>
          </cell>
          <cell r="W284">
            <v>96967560.939999998</v>
          </cell>
          <cell r="X284">
            <v>1480935.83</v>
          </cell>
          <cell r="Y284">
            <v>4501031.2</v>
          </cell>
          <cell r="Z284">
            <v>3127016.05</v>
          </cell>
          <cell r="AA284">
            <v>828886.02</v>
          </cell>
          <cell r="AB284">
            <v>469101</v>
          </cell>
          <cell r="AC284">
            <v>3255038.97</v>
          </cell>
          <cell r="AD284">
            <v>8285386.0700000003</v>
          </cell>
          <cell r="AE284">
            <v>3149107.48</v>
          </cell>
          <cell r="AF284">
            <v>2278744.7599999998</v>
          </cell>
          <cell r="AG284">
            <v>2215775.09</v>
          </cell>
          <cell r="AH284">
            <v>5943762.9800000004</v>
          </cell>
          <cell r="AI284">
            <v>2768870.6</v>
          </cell>
          <cell r="AJ284">
            <v>1982961.1</v>
          </cell>
          <cell r="AK284">
            <v>107554684.23</v>
          </cell>
          <cell r="AL284">
            <v>341290</v>
          </cell>
          <cell r="AM284">
            <v>1461814.81</v>
          </cell>
          <cell r="AN284">
            <v>9167452.5</v>
          </cell>
          <cell r="AO284">
            <v>1393646.5</v>
          </cell>
          <cell r="AP284">
            <v>1901715.64</v>
          </cell>
          <cell r="AQ284">
            <v>57310</v>
          </cell>
          <cell r="AR284">
            <v>19049757.739999998</v>
          </cell>
          <cell r="AS284">
            <v>2217390.91</v>
          </cell>
          <cell r="AT284">
            <v>8094765.0599999996</v>
          </cell>
          <cell r="AU284">
            <v>8718125.4700000007</v>
          </cell>
          <cell r="AV284">
            <v>1578941.66</v>
          </cell>
          <cell r="AW284">
            <v>1707456.89</v>
          </cell>
          <cell r="AX284">
            <v>698503.58</v>
          </cell>
          <cell r="AY284">
            <v>1043776.24</v>
          </cell>
          <cell r="AZ284">
            <v>2728881.57</v>
          </cell>
          <cell r="BA284">
            <v>15164038.93</v>
          </cell>
          <cell r="BB284">
            <v>2959424.13</v>
          </cell>
          <cell r="BC284">
            <v>76855746</v>
          </cell>
          <cell r="BD284">
            <v>8240505.9800000004</v>
          </cell>
          <cell r="BE284">
            <v>1231780.79</v>
          </cell>
          <cell r="BF284">
            <v>1502924.49</v>
          </cell>
          <cell r="BG284">
            <v>65762766.979999997</v>
          </cell>
          <cell r="BH284">
            <v>950739.95</v>
          </cell>
          <cell r="BI284">
            <v>350572.04</v>
          </cell>
          <cell r="BJ284">
            <v>1976559.71</v>
          </cell>
          <cell r="BK284">
            <v>1140600.07</v>
          </cell>
          <cell r="BL284">
            <v>49933579.880000003</v>
          </cell>
          <cell r="BM284">
            <v>4270317.75</v>
          </cell>
          <cell r="BN284">
            <v>2871610.32</v>
          </cell>
          <cell r="BO284">
            <v>11506628.6</v>
          </cell>
          <cell r="BP284">
            <v>5005700.8099999996</v>
          </cell>
          <cell r="BQ284">
            <v>6353990.7400000002</v>
          </cell>
          <cell r="BR284">
            <v>313311797.10000002</v>
          </cell>
          <cell r="BS284">
            <v>3935974.37</v>
          </cell>
          <cell r="BT284">
            <v>3124940.79</v>
          </cell>
          <cell r="BU284">
            <v>19678916.719999999</v>
          </cell>
          <cell r="BV284">
            <v>649375.02</v>
          </cell>
          <cell r="BW284">
            <v>2337232</v>
          </cell>
          <cell r="BX284">
            <v>9284185.1999999993</v>
          </cell>
          <cell r="BY284">
            <v>2090852.27</v>
          </cell>
          <cell r="BZ284">
            <v>2226135.66</v>
          </cell>
          <cell r="CA284">
            <v>2695695.31</v>
          </cell>
          <cell r="CB284">
            <v>3609951.02</v>
          </cell>
          <cell r="CC284">
            <v>9247498.7699999996</v>
          </cell>
          <cell r="CD284">
            <v>4011795.7</v>
          </cell>
          <cell r="CE284">
            <v>10559762.470000001</v>
          </cell>
          <cell r="CF284">
            <v>1917522.4</v>
          </cell>
          <cell r="CG284">
            <v>1080714.1399999999</v>
          </cell>
          <cell r="CH284">
            <v>1435224.02</v>
          </cell>
          <cell r="CI284">
            <v>1560285.01</v>
          </cell>
          <cell r="CJ284">
            <v>14130427.789999999</v>
          </cell>
          <cell r="CK284">
            <v>1000644.22</v>
          </cell>
          <cell r="CL284">
            <v>1172565.79</v>
          </cell>
        </row>
        <row r="285">
          <cell r="A285" t="str">
            <v>5104030205.104</v>
          </cell>
          <cell r="B285" t="str">
            <v>วัสดุวิทยาศาสตร์และการแพทย์ใช้ไป</v>
          </cell>
          <cell r="C285">
            <v>25321004.59</v>
          </cell>
          <cell r="D285">
            <v>2998996</v>
          </cell>
          <cell r="E285">
            <v>2348963.7400000002</v>
          </cell>
          <cell r="F285">
            <v>3023343.75</v>
          </cell>
          <cell r="G285">
            <v>1852219</v>
          </cell>
          <cell r="H285">
            <v>2598466.5499999998</v>
          </cell>
          <cell r="I285">
            <v>4285050.1399999997</v>
          </cell>
          <cell r="J285">
            <v>5178796.45</v>
          </cell>
          <cell r="K285">
            <v>3270461.67</v>
          </cell>
          <cell r="L285">
            <v>3487777.01</v>
          </cell>
          <cell r="M285">
            <v>6923899</v>
          </cell>
          <cell r="N285">
            <v>1539870</v>
          </cell>
          <cell r="O285">
            <v>15354134.789999999</v>
          </cell>
          <cell r="P285">
            <v>3744714.49</v>
          </cell>
          <cell r="Q285">
            <v>3149404.6</v>
          </cell>
          <cell r="R285">
            <v>5579672.0499999998</v>
          </cell>
          <cell r="S285">
            <v>2870949.75</v>
          </cell>
          <cell r="T285">
            <v>2275613.6</v>
          </cell>
          <cell r="U285">
            <v>2867880</v>
          </cell>
          <cell r="V285">
            <v>946885</v>
          </cell>
          <cell r="W285">
            <v>31967642.469999999</v>
          </cell>
          <cell r="X285">
            <v>2616922.48</v>
          </cell>
          <cell r="Y285">
            <v>3586393.91</v>
          </cell>
          <cell r="Z285">
            <v>3197882.53</v>
          </cell>
          <cell r="AA285">
            <v>2030608.5</v>
          </cell>
          <cell r="AB285">
            <v>2062394.46</v>
          </cell>
          <cell r="AC285">
            <v>5162227.26</v>
          </cell>
          <cell r="AD285">
            <v>8472572</v>
          </cell>
          <cell r="AE285">
            <v>1960017.98</v>
          </cell>
          <cell r="AF285">
            <v>2595967.54</v>
          </cell>
          <cell r="AG285">
            <v>3853770.9</v>
          </cell>
          <cell r="AH285">
            <v>4715370.05</v>
          </cell>
          <cell r="AI285">
            <v>4078765.19</v>
          </cell>
          <cell r="AJ285">
            <v>1889743.62</v>
          </cell>
          <cell r="AK285">
            <v>50207068.609999999</v>
          </cell>
          <cell r="AL285">
            <v>2349403.6</v>
          </cell>
          <cell r="AM285">
            <v>1947137</v>
          </cell>
          <cell r="AN285">
            <v>6039471.4800000004</v>
          </cell>
          <cell r="AO285">
            <v>9640408.0199999996</v>
          </cell>
          <cell r="AP285">
            <v>4331618.3099999996</v>
          </cell>
          <cell r="AQ285">
            <v>1189226.94</v>
          </cell>
          <cell r="AR285">
            <v>10443289.23</v>
          </cell>
          <cell r="AS285">
            <v>2074880.49</v>
          </cell>
          <cell r="AT285">
            <v>4791314.09</v>
          </cell>
          <cell r="AU285">
            <v>6062445.4100000001</v>
          </cell>
          <cell r="AV285">
            <v>2580378.5499999998</v>
          </cell>
          <cell r="AW285">
            <v>1850682.5</v>
          </cell>
          <cell r="AX285">
            <v>2661999</v>
          </cell>
          <cell r="AY285">
            <v>2695472.25</v>
          </cell>
          <cell r="AZ285">
            <v>2169204.75</v>
          </cell>
          <cell r="BA285">
            <v>23236070.620000001</v>
          </cell>
          <cell r="BB285">
            <v>2257841.2400000002</v>
          </cell>
          <cell r="BC285">
            <v>21420710.469999999</v>
          </cell>
          <cell r="BD285">
            <v>6117532.9699999997</v>
          </cell>
          <cell r="BE285">
            <v>2200325.5</v>
          </cell>
          <cell r="BF285">
            <v>2422055</v>
          </cell>
          <cell r="BG285">
            <v>14876295.189999999</v>
          </cell>
          <cell r="BH285">
            <v>1792229</v>
          </cell>
          <cell r="BI285">
            <v>1054894.22</v>
          </cell>
          <cell r="BJ285">
            <v>2108597.5</v>
          </cell>
          <cell r="BK285">
            <v>436824.93</v>
          </cell>
          <cell r="BL285">
            <v>29551328.960000001</v>
          </cell>
          <cell r="BM285">
            <v>4884803.1500000004</v>
          </cell>
          <cell r="BN285">
            <v>3970328.55</v>
          </cell>
          <cell r="BO285">
            <v>8018115</v>
          </cell>
          <cell r="BP285">
            <v>3964714</v>
          </cell>
          <cell r="BQ285">
            <v>778224.68</v>
          </cell>
          <cell r="BR285">
            <v>77786577.349999994</v>
          </cell>
          <cell r="BS285">
            <v>4412375</v>
          </cell>
          <cell r="BT285">
            <v>3052550.2</v>
          </cell>
          <cell r="BU285">
            <v>16910166.41</v>
          </cell>
          <cell r="BV285">
            <v>672592.45</v>
          </cell>
          <cell r="BW285">
            <v>2792732.91</v>
          </cell>
          <cell r="BX285">
            <v>11918737.800000001</v>
          </cell>
          <cell r="BY285">
            <v>2262027.5</v>
          </cell>
          <cell r="BZ285">
            <v>3153377</v>
          </cell>
          <cell r="CA285">
            <v>2725703.74</v>
          </cell>
          <cell r="CB285">
            <v>3945299</v>
          </cell>
          <cell r="CC285">
            <v>11662548.109999999</v>
          </cell>
          <cell r="CD285">
            <v>4173269.85</v>
          </cell>
          <cell r="CE285">
            <v>7575925.2199999997</v>
          </cell>
          <cell r="CF285">
            <v>1659759.4</v>
          </cell>
          <cell r="CG285">
            <v>2040473.53</v>
          </cell>
          <cell r="CH285">
            <v>1713334.6</v>
          </cell>
          <cell r="CI285">
            <v>1381581.99</v>
          </cell>
          <cell r="CJ285">
            <v>8496990.3900000006</v>
          </cell>
          <cell r="CK285">
            <v>1322881</v>
          </cell>
          <cell r="CL285">
            <v>888359.84</v>
          </cell>
        </row>
        <row r="286">
          <cell r="A286" t="str">
            <v>5104030205.112</v>
          </cell>
          <cell r="B286" t="str">
            <v>วัสดุบริโภคใช้ไป</v>
          </cell>
          <cell r="C286">
            <v>10086666.49</v>
          </cell>
          <cell r="D286">
            <v>356264</v>
          </cell>
          <cell r="E286">
            <v>471304</v>
          </cell>
          <cell r="F286">
            <v>515830</v>
          </cell>
          <cell r="G286">
            <v>155885</v>
          </cell>
          <cell r="H286">
            <v>349974</v>
          </cell>
          <cell r="I286">
            <v>799078.5</v>
          </cell>
          <cell r="J286">
            <v>1193500</v>
          </cell>
          <cell r="K286">
            <v>411720</v>
          </cell>
          <cell r="L286">
            <v>626646.5</v>
          </cell>
          <cell r="M286">
            <v>1498610</v>
          </cell>
          <cell r="N286">
            <v>95832</v>
          </cell>
          <cell r="O286">
            <v>4719983.05</v>
          </cell>
          <cell r="P286">
            <v>779380</v>
          </cell>
          <cell r="Q286">
            <v>964864.5</v>
          </cell>
          <cell r="R286">
            <v>1963658</v>
          </cell>
          <cell r="S286">
            <v>443364.83</v>
          </cell>
          <cell r="T286">
            <v>764613.32</v>
          </cell>
          <cell r="U286">
            <v>472100</v>
          </cell>
          <cell r="V286">
            <v>383020</v>
          </cell>
          <cell r="W286">
            <v>13806841.210000001</v>
          </cell>
          <cell r="X286">
            <v>602215</v>
          </cell>
          <cell r="Y286">
            <v>1695592</v>
          </cell>
          <cell r="Z286">
            <v>1502020</v>
          </cell>
          <cell r="AA286">
            <v>319513</v>
          </cell>
          <cell r="AB286">
            <v>431201</v>
          </cell>
          <cell r="AC286">
            <v>1305734.6000000001</v>
          </cell>
          <cell r="AD286">
            <v>2780120</v>
          </cell>
          <cell r="AE286">
            <v>847214</v>
          </cell>
          <cell r="AF286">
            <v>450559</v>
          </cell>
          <cell r="AG286">
            <v>781872.5</v>
          </cell>
          <cell r="AH286">
            <v>2236203</v>
          </cell>
          <cell r="AI286">
            <v>502756.5</v>
          </cell>
          <cell r="AJ286">
            <v>55379</v>
          </cell>
          <cell r="AK286">
            <v>23631303.190000001</v>
          </cell>
          <cell r="AL286">
            <v>207339</v>
          </cell>
          <cell r="AM286">
            <v>667740</v>
          </cell>
          <cell r="AN286">
            <v>1544209</v>
          </cell>
          <cell r="AO286">
            <v>1477406</v>
          </cell>
          <cell r="AP286">
            <v>763140</v>
          </cell>
          <cell r="AQ286">
            <v>7218</v>
          </cell>
          <cell r="AR286">
            <v>3263659.99</v>
          </cell>
          <cell r="AS286">
            <v>637490</v>
          </cell>
          <cell r="AT286">
            <v>1281434</v>
          </cell>
          <cell r="AU286">
            <v>1839740</v>
          </cell>
          <cell r="AV286">
            <v>742910</v>
          </cell>
          <cell r="AW286">
            <v>656000</v>
          </cell>
          <cell r="AX286">
            <v>23550</v>
          </cell>
          <cell r="AY286">
            <v>493990</v>
          </cell>
          <cell r="AZ286">
            <v>698530</v>
          </cell>
          <cell r="BA286">
            <v>3312139</v>
          </cell>
          <cell r="BB286">
            <v>579680</v>
          </cell>
          <cell r="BC286">
            <v>6019468.2000000002</v>
          </cell>
          <cell r="BD286">
            <v>373873</v>
          </cell>
          <cell r="BE286">
            <v>47200</v>
          </cell>
          <cell r="BF286">
            <v>605250</v>
          </cell>
          <cell r="BG286">
            <v>5323465.5</v>
          </cell>
          <cell r="BH286">
            <v>27873</v>
          </cell>
          <cell r="BI286">
            <v>14335</v>
          </cell>
          <cell r="BJ286">
            <v>40110</v>
          </cell>
          <cell r="BK286">
            <v>22530</v>
          </cell>
          <cell r="BL286">
            <v>5459490.9800000004</v>
          </cell>
          <cell r="BM286">
            <v>1259419</v>
          </cell>
          <cell r="BN286">
            <v>557320</v>
          </cell>
          <cell r="BO286">
            <v>911979</v>
          </cell>
          <cell r="BP286">
            <v>1127551.5</v>
          </cell>
          <cell r="BQ286">
            <v>583591</v>
          </cell>
          <cell r="BR286">
            <v>42567213.979999997</v>
          </cell>
          <cell r="BS286">
            <v>5610</v>
          </cell>
          <cell r="BT286">
            <v>1060165</v>
          </cell>
          <cell r="BU286">
            <v>2712312.1</v>
          </cell>
          <cell r="BV286">
            <v>33420</v>
          </cell>
          <cell r="BW286">
            <v>439357</v>
          </cell>
          <cell r="BX286">
            <v>1734574.9</v>
          </cell>
          <cell r="BY286">
            <v>461930</v>
          </cell>
          <cell r="BZ286">
            <v>386680</v>
          </cell>
          <cell r="CA286">
            <v>377732.5</v>
          </cell>
          <cell r="CB286">
            <v>873670</v>
          </cell>
          <cell r="CC286">
            <v>668090</v>
          </cell>
          <cell r="CD286">
            <v>1686035</v>
          </cell>
          <cell r="CE286">
            <v>903961.75</v>
          </cell>
          <cell r="CF286">
            <v>321452</v>
          </cell>
          <cell r="CG286">
            <v>332104.53000000003</v>
          </cell>
          <cell r="CH286">
            <v>574081</v>
          </cell>
          <cell r="CI286">
            <v>588410</v>
          </cell>
          <cell r="CJ286">
            <v>1855115.3</v>
          </cell>
          <cell r="CK286">
            <v>12180</v>
          </cell>
          <cell r="CL286">
            <v>46391</v>
          </cell>
        </row>
        <row r="287">
          <cell r="A287" t="str">
            <v>5104030205.113</v>
          </cell>
          <cell r="B287" t="str">
            <v>วัสดุเครื่องแต่งกายใช้ไป</v>
          </cell>
          <cell r="C287">
            <v>1394606</v>
          </cell>
          <cell r="D287">
            <v>95300</v>
          </cell>
          <cell r="E287">
            <v>98680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364359</v>
          </cell>
          <cell r="K287">
            <v>22000</v>
          </cell>
          <cell r="L287">
            <v>202936</v>
          </cell>
          <cell r="M287">
            <v>431950</v>
          </cell>
          <cell r="N287">
            <v>0</v>
          </cell>
          <cell r="O287">
            <v>0</v>
          </cell>
          <cell r="P287">
            <v>194165</v>
          </cell>
          <cell r="Q287">
            <v>22200</v>
          </cell>
          <cell r="R287">
            <v>0</v>
          </cell>
          <cell r="S287">
            <v>5500</v>
          </cell>
          <cell r="T287">
            <v>452547.25</v>
          </cell>
          <cell r="U287">
            <v>224600</v>
          </cell>
          <cell r="V287">
            <v>0</v>
          </cell>
          <cell r="W287">
            <v>628645</v>
          </cell>
          <cell r="X287">
            <v>0</v>
          </cell>
          <cell r="Y287">
            <v>759322</v>
          </cell>
          <cell r="Z287">
            <v>20120</v>
          </cell>
          <cell r="AA287">
            <v>38475</v>
          </cell>
          <cell r="AB287">
            <v>295000</v>
          </cell>
          <cell r="AC287">
            <v>172900</v>
          </cell>
          <cell r="AD287">
            <v>75000</v>
          </cell>
          <cell r="AE287">
            <v>0</v>
          </cell>
          <cell r="AF287">
            <v>72220</v>
          </cell>
          <cell r="AG287">
            <v>0</v>
          </cell>
          <cell r="AH287">
            <v>0</v>
          </cell>
          <cell r="AI287">
            <v>251730</v>
          </cell>
          <cell r="AJ287">
            <v>140870</v>
          </cell>
          <cell r="AK287">
            <v>12593858.5</v>
          </cell>
          <cell r="AL287">
            <v>451550</v>
          </cell>
          <cell r="AM287">
            <v>65550</v>
          </cell>
          <cell r="AN287">
            <v>0</v>
          </cell>
          <cell r="AO287">
            <v>351249</v>
          </cell>
          <cell r="AP287">
            <v>312340</v>
          </cell>
          <cell r="AQ287">
            <v>0</v>
          </cell>
          <cell r="AR287">
            <v>1817207</v>
          </cell>
          <cell r="AS287">
            <v>258360</v>
          </cell>
          <cell r="AT287">
            <v>5400</v>
          </cell>
          <cell r="AU287">
            <v>189190</v>
          </cell>
          <cell r="AV287">
            <v>430570</v>
          </cell>
          <cell r="AW287">
            <v>53300</v>
          </cell>
          <cell r="AX287">
            <v>0</v>
          </cell>
          <cell r="AY287">
            <v>200247</v>
          </cell>
          <cell r="AZ287">
            <v>14040</v>
          </cell>
          <cell r="BA287">
            <v>78800</v>
          </cell>
          <cell r="BB287">
            <v>187450</v>
          </cell>
          <cell r="BC287">
            <v>0</v>
          </cell>
          <cell r="BD287">
            <v>10525</v>
          </cell>
          <cell r="BE287">
            <v>395050</v>
          </cell>
          <cell r="BF287">
            <v>0</v>
          </cell>
          <cell r="BG287">
            <v>508541.8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2102151</v>
          </cell>
          <cell r="BM287">
            <v>347370</v>
          </cell>
          <cell r="BN287">
            <v>0</v>
          </cell>
          <cell r="BO287">
            <v>13050</v>
          </cell>
          <cell r="BP287">
            <v>272425</v>
          </cell>
          <cell r="BQ287">
            <v>400</v>
          </cell>
          <cell r="BR287">
            <v>9103774.5600000005</v>
          </cell>
          <cell r="BS287">
            <v>183090</v>
          </cell>
          <cell r="BT287">
            <v>4650</v>
          </cell>
          <cell r="BU287">
            <v>225000</v>
          </cell>
          <cell r="BV287">
            <v>0</v>
          </cell>
          <cell r="BW287">
            <v>17600</v>
          </cell>
          <cell r="BX287">
            <v>427730</v>
          </cell>
          <cell r="BY287">
            <v>66615</v>
          </cell>
          <cell r="BZ287">
            <v>0</v>
          </cell>
          <cell r="CA287">
            <v>34750</v>
          </cell>
          <cell r="CB287">
            <v>581205</v>
          </cell>
          <cell r="CC287">
            <v>215233.2</v>
          </cell>
          <cell r="CD287">
            <v>706791</v>
          </cell>
          <cell r="CE287">
            <v>0</v>
          </cell>
          <cell r="CF287">
            <v>0</v>
          </cell>
          <cell r="CG287">
            <v>13730</v>
          </cell>
          <cell r="CH287">
            <v>30000</v>
          </cell>
          <cell r="CI287">
            <v>14150</v>
          </cell>
          <cell r="CJ287">
            <v>553345</v>
          </cell>
          <cell r="CK287">
            <v>12650</v>
          </cell>
          <cell r="CL287">
            <v>600</v>
          </cell>
        </row>
        <row r="288">
          <cell r="A288" t="str">
            <v>5104030205.117</v>
          </cell>
          <cell r="B288" t="str">
            <v>วัสดุทันตกรรมใช้ไป</v>
          </cell>
          <cell r="C288">
            <v>1016888.88</v>
          </cell>
          <cell r="D288">
            <v>421675.73</v>
          </cell>
          <cell r="E288">
            <v>331872.82</v>
          </cell>
          <cell r="F288">
            <v>345854.73</v>
          </cell>
          <cell r="G288">
            <v>273145.75</v>
          </cell>
          <cell r="H288">
            <v>218512.64000000001</v>
          </cell>
          <cell r="I288">
            <v>1037822.38</v>
          </cell>
          <cell r="J288">
            <v>392271</v>
          </cell>
          <cell r="K288">
            <v>441126.48</v>
          </cell>
          <cell r="L288">
            <v>312824.14</v>
          </cell>
          <cell r="M288">
            <v>1229136</v>
          </cell>
          <cell r="N288">
            <v>149811.5</v>
          </cell>
          <cell r="O288">
            <v>877350.85</v>
          </cell>
          <cell r="P288">
            <v>562279.34</v>
          </cell>
          <cell r="Q288">
            <v>465118.39</v>
          </cell>
          <cell r="R288">
            <v>617922.27</v>
          </cell>
          <cell r="S288">
            <v>729734.7</v>
          </cell>
          <cell r="T288">
            <v>600806.06999999995</v>
          </cell>
          <cell r="U288">
            <v>455039.34</v>
          </cell>
          <cell r="V288">
            <v>161280</v>
          </cell>
          <cell r="W288">
            <v>1588329.44</v>
          </cell>
          <cell r="X288">
            <v>510856.59</v>
          </cell>
          <cell r="Y288">
            <v>1135715.6100000001</v>
          </cell>
          <cell r="Z288">
            <v>309254.01</v>
          </cell>
          <cell r="AA288">
            <v>323168.52</v>
          </cell>
          <cell r="AB288">
            <v>442032.61</v>
          </cell>
          <cell r="AC288">
            <v>267678.43</v>
          </cell>
          <cell r="AD288">
            <v>1157071.2</v>
          </cell>
          <cell r="AE288">
            <v>430043.09</v>
          </cell>
          <cell r="AF288">
            <v>315877.07</v>
          </cell>
          <cell r="AG288">
            <v>292501.67</v>
          </cell>
          <cell r="AH288">
            <v>563666.29</v>
          </cell>
          <cell r="AI288">
            <v>189711.57</v>
          </cell>
          <cell r="AJ288">
            <v>268753.11</v>
          </cell>
          <cell r="AK288">
            <v>2889376.18</v>
          </cell>
          <cell r="AL288">
            <v>381350.45</v>
          </cell>
          <cell r="AM288">
            <v>333009.59999999998</v>
          </cell>
          <cell r="AN288">
            <v>1288051.1200000001</v>
          </cell>
          <cell r="AO288">
            <v>408257</v>
          </cell>
          <cell r="AP288">
            <v>323165.24</v>
          </cell>
          <cell r="AQ288">
            <v>219690.25</v>
          </cell>
          <cell r="AR288">
            <v>2098925.94</v>
          </cell>
          <cell r="AS288">
            <v>460604.45</v>
          </cell>
          <cell r="AT288">
            <v>568705.37</v>
          </cell>
          <cell r="AU288">
            <v>619256.94999999995</v>
          </cell>
          <cell r="AV288">
            <v>324065.67</v>
          </cell>
          <cell r="AW288">
            <v>297840.3</v>
          </cell>
          <cell r="AX288">
            <v>290043.31</v>
          </cell>
          <cell r="AY288">
            <v>660005.05000000005</v>
          </cell>
          <cell r="AZ288">
            <v>453320.2</v>
          </cell>
          <cell r="BA288">
            <v>915709.48</v>
          </cell>
          <cell r="BB288">
            <v>326313.5</v>
          </cell>
          <cell r="BC288">
            <v>2500646.91</v>
          </cell>
          <cell r="BD288">
            <v>866172.3</v>
          </cell>
          <cell r="BE288">
            <v>231504.02</v>
          </cell>
          <cell r="BF288">
            <v>323286</v>
          </cell>
          <cell r="BG288">
            <v>2260015.84</v>
          </cell>
          <cell r="BH288">
            <v>132301.34</v>
          </cell>
          <cell r="BI288">
            <v>139339.9</v>
          </cell>
          <cell r="BJ288">
            <v>1047343.8</v>
          </cell>
          <cell r="BK288">
            <v>77043</v>
          </cell>
          <cell r="BL288">
            <v>1166645.21</v>
          </cell>
          <cell r="BM288">
            <v>1925757.74</v>
          </cell>
          <cell r="BN288">
            <v>462797.26</v>
          </cell>
          <cell r="BO288">
            <v>2432796.58</v>
          </cell>
          <cell r="BP288">
            <v>679267.06</v>
          </cell>
          <cell r="BQ288">
            <v>490130.35</v>
          </cell>
          <cell r="BR288">
            <v>2230284.4</v>
          </cell>
          <cell r="BS288">
            <v>388229.69</v>
          </cell>
          <cell r="BT288">
            <v>621437.13</v>
          </cell>
          <cell r="BU288">
            <v>1457298.33</v>
          </cell>
          <cell r="BV288">
            <v>31375</v>
          </cell>
          <cell r="BW288">
            <v>510948.65</v>
          </cell>
          <cell r="BX288">
            <v>1088476.31</v>
          </cell>
          <cell r="BY288">
            <v>497777.49</v>
          </cell>
          <cell r="BZ288">
            <v>114739.8</v>
          </cell>
          <cell r="CA288">
            <v>335127.81</v>
          </cell>
          <cell r="CB288">
            <v>674410.27</v>
          </cell>
          <cell r="CC288">
            <v>744914.71</v>
          </cell>
          <cell r="CD288">
            <v>360943.5</v>
          </cell>
          <cell r="CE288">
            <v>635907.02</v>
          </cell>
          <cell r="CF288">
            <v>296039.65000000002</v>
          </cell>
          <cell r="CG288">
            <v>238043.96</v>
          </cell>
          <cell r="CH288">
            <v>250715.83</v>
          </cell>
          <cell r="CI288">
            <v>276121.51</v>
          </cell>
          <cell r="CJ288">
            <v>975650.38</v>
          </cell>
          <cell r="CK288">
            <v>100948</v>
          </cell>
          <cell r="CL288">
            <v>299757</v>
          </cell>
        </row>
        <row r="289">
          <cell r="A289" t="str">
            <v>5104030205.118</v>
          </cell>
          <cell r="B289" t="str">
            <v>วัสดุเอกซเรย์ใช้ไป</v>
          </cell>
          <cell r="C289">
            <v>0</v>
          </cell>
          <cell r="D289">
            <v>63695</v>
          </cell>
          <cell r="E289">
            <v>800</v>
          </cell>
          <cell r="F289">
            <v>77250</v>
          </cell>
          <cell r="G289">
            <v>85440</v>
          </cell>
          <cell r="H289">
            <v>0</v>
          </cell>
          <cell r="I289">
            <v>3500</v>
          </cell>
          <cell r="J289">
            <v>0</v>
          </cell>
          <cell r="K289">
            <v>113350</v>
          </cell>
          <cell r="L289">
            <v>155195</v>
          </cell>
          <cell r="M289">
            <v>333561</v>
          </cell>
          <cell r="N289">
            <v>28260</v>
          </cell>
          <cell r="O289">
            <v>0</v>
          </cell>
          <cell r="P289">
            <v>30880</v>
          </cell>
          <cell r="Q289">
            <v>181415</v>
          </cell>
          <cell r="R289">
            <v>31672</v>
          </cell>
          <cell r="S289">
            <v>46420</v>
          </cell>
          <cell r="T289">
            <v>0</v>
          </cell>
          <cell r="U289">
            <v>0</v>
          </cell>
          <cell r="V289">
            <v>93640</v>
          </cell>
          <cell r="W289">
            <v>175730</v>
          </cell>
          <cell r="X289">
            <v>73170</v>
          </cell>
          <cell r="Y289">
            <v>30658</v>
          </cell>
          <cell r="Z289">
            <v>0</v>
          </cell>
          <cell r="AA289">
            <v>59390</v>
          </cell>
          <cell r="AB289">
            <v>65545</v>
          </cell>
          <cell r="AC289">
            <v>0</v>
          </cell>
          <cell r="AD289">
            <v>0</v>
          </cell>
          <cell r="AE289">
            <v>45825</v>
          </cell>
          <cell r="AF289">
            <v>263447.84999999998</v>
          </cell>
          <cell r="AG289">
            <v>3500</v>
          </cell>
          <cell r="AH289">
            <v>0</v>
          </cell>
          <cell r="AI289">
            <v>0</v>
          </cell>
          <cell r="AJ289">
            <v>90540</v>
          </cell>
          <cell r="AK289">
            <v>0</v>
          </cell>
          <cell r="AL289">
            <v>168165</v>
          </cell>
          <cell r="AM289">
            <v>0</v>
          </cell>
          <cell r="AN289">
            <v>301325</v>
          </cell>
          <cell r="AO289">
            <v>408210</v>
          </cell>
          <cell r="AP289">
            <v>79960</v>
          </cell>
          <cell r="AQ289">
            <v>0</v>
          </cell>
          <cell r="AR289">
            <v>0</v>
          </cell>
          <cell r="AS289">
            <v>99415</v>
          </cell>
          <cell r="AT289">
            <v>193260</v>
          </cell>
          <cell r="AU289">
            <v>0</v>
          </cell>
          <cell r="AV289">
            <v>137236</v>
          </cell>
          <cell r="AW289">
            <v>96700</v>
          </cell>
          <cell r="AX289">
            <v>0</v>
          </cell>
          <cell r="AY289">
            <v>23000</v>
          </cell>
          <cell r="AZ289">
            <v>83450</v>
          </cell>
          <cell r="BA289">
            <v>1250850</v>
          </cell>
          <cell r="BB289">
            <v>86665</v>
          </cell>
          <cell r="BC289">
            <v>21220</v>
          </cell>
          <cell r="BD289">
            <v>653900</v>
          </cell>
          <cell r="BE289">
            <v>110545</v>
          </cell>
          <cell r="BF289">
            <v>8310</v>
          </cell>
          <cell r="BG289">
            <v>0</v>
          </cell>
          <cell r="BH289">
            <v>63890</v>
          </cell>
          <cell r="BI289">
            <v>0</v>
          </cell>
          <cell r="BJ289">
            <v>133925</v>
          </cell>
          <cell r="BK289">
            <v>59365.5</v>
          </cell>
          <cell r="BL289">
            <v>78110</v>
          </cell>
          <cell r="BM289">
            <v>66715</v>
          </cell>
          <cell r="BN289">
            <v>131820</v>
          </cell>
          <cell r="BO289">
            <v>0</v>
          </cell>
          <cell r="BP289">
            <v>0</v>
          </cell>
          <cell r="BQ289">
            <v>91705</v>
          </cell>
          <cell r="BR289">
            <v>0</v>
          </cell>
          <cell r="BS289">
            <v>0</v>
          </cell>
          <cell r="BT289">
            <v>0</v>
          </cell>
          <cell r="BU289">
            <v>24817.5</v>
          </cell>
          <cell r="BV289">
            <v>15276</v>
          </cell>
          <cell r="BW289">
            <v>114865</v>
          </cell>
          <cell r="BX289">
            <v>0</v>
          </cell>
          <cell r="BY289">
            <v>23550</v>
          </cell>
          <cell r="BZ289">
            <v>0</v>
          </cell>
          <cell r="CA289">
            <v>0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140315.64000000001</v>
          </cell>
          <cell r="CG289">
            <v>79075</v>
          </cell>
          <cell r="CH289">
            <v>0</v>
          </cell>
          <cell r="CI289">
            <v>109195</v>
          </cell>
          <cell r="CJ289">
            <v>0</v>
          </cell>
          <cell r="CK289">
            <v>35200</v>
          </cell>
          <cell r="CL289">
            <v>96415</v>
          </cell>
        </row>
        <row r="290">
          <cell r="A290" t="str">
            <v>5104030206.101</v>
          </cell>
          <cell r="B290" t="str">
            <v>ค่าครุภัณฑ์มูลค่าต่ำกว่าเกณฑ์</v>
          </cell>
          <cell r="C290">
            <v>2554818</v>
          </cell>
          <cell r="D290">
            <v>181810</v>
          </cell>
          <cell r="E290">
            <v>183919.86</v>
          </cell>
          <cell r="F290">
            <v>242163</v>
          </cell>
          <cell r="G290">
            <v>253685</v>
          </cell>
          <cell r="H290">
            <v>99705</v>
          </cell>
          <cell r="I290">
            <v>83658</v>
          </cell>
          <cell r="J290">
            <v>212800</v>
          </cell>
          <cell r="K290">
            <v>75160</v>
          </cell>
          <cell r="L290">
            <v>332530</v>
          </cell>
          <cell r="M290">
            <v>675774.5</v>
          </cell>
          <cell r="N290">
            <v>8550</v>
          </cell>
          <cell r="O290">
            <v>1162509</v>
          </cell>
          <cell r="P290">
            <v>332627.09999999998</v>
          </cell>
          <cell r="Q290">
            <v>197670</v>
          </cell>
          <cell r="R290">
            <v>499260</v>
          </cell>
          <cell r="S290">
            <v>31985</v>
          </cell>
          <cell r="T290">
            <v>366989</v>
          </cell>
          <cell r="U290">
            <v>2015</v>
          </cell>
          <cell r="V290">
            <v>55300</v>
          </cell>
          <cell r="W290">
            <v>1389001.04</v>
          </cell>
          <cell r="X290">
            <v>307974</v>
          </cell>
          <cell r="Y290">
            <v>433910</v>
          </cell>
          <cell r="Z290">
            <v>1001448</v>
          </cell>
          <cell r="AA290">
            <v>140540</v>
          </cell>
          <cell r="AB290">
            <v>209110</v>
          </cell>
          <cell r="AC290">
            <v>308301</v>
          </cell>
          <cell r="AD290">
            <v>961790</v>
          </cell>
          <cell r="AE290">
            <v>242480</v>
          </cell>
          <cell r="AF290">
            <v>234840.45</v>
          </cell>
          <cell r="AG290">
            <v>64520</v>
          </cell>
          <cell r="AH290">
            <v>389590</v>
          </cell>
          <cell r="AI290">
            <v>344156</v>
          </cell>
          <cell r="AJ290">
            <v>298535.09999999998</v>
          </cell>
          <cell r="AK290">
            <v>3930426.09</v>
          </cell>
          <cell r="AL290">
            <v>458164</v>
          </cell>
          <cell r="AM290">
            <v>139410</v>
          </cell>
          <cell r="AN290">
            <v>234490</v>
          </cell>
          <cell r="AO290">
            <v>194940</v>
          </cell>
          <cell r="AP290">
            <v>385290</v>
          </cell>
          <cell r="AQ290">
            <v>39685</v>
          </cell>
          <cell r="AR290">
            <v>0</v>
          </cell>
          <cell r="AS290">
            <v>293412.09999999998</v>
          </cell>
          <cell r="AT290">
            <v>164095</v>
          </cell>
          <cell r="AU290">
            <v>575700</v>
          </cell>
          <cell r="AV290">
            <v>125900</v>
          </cell>
          <cell r="AW290">
            <v>137313</v>
          </cell>
          <cell r="AX290">
            <v>49720</v>
          </cell>
          <cell r="AY290">
            <v>157270</v>
          </cell>
          <cell r="AZ290">
            <v>267948</v>
          </cell>
          <cell r="BA290">
            <v>537926</v>
          </cell>
          <cell r="BB290">
            <v>321650</v>
          </cell>
          <cell r="BC290">
            <v>976437</v>
          </cell>
          <cell r="BD290">
            <v>254985</v>
          </cell>
          <cell r="BE290">
            <v>144590</v>
          </cell>
          <cell r="BF290">
            <v>235200</v>
          </cell>
          <cell r="BG290">
            <v>1223199.48</v>
          </cell>
          <cell r="BH290">
            <v>290096</v>
          </cell>
          <cell r="BI290">
            <v>95542.2</v>
          </cell>
          <cell r="BJ290">
            <v>115200</v>
          </cell>
          <cell r="BK290">
            <v>116700</v>
          </cell>
          <cell r="BL290">
            <v>2335957.2999999998</v>
          </cell>
          <cell r="BM290">
            <v>270089</v>
          </cell>
          <cell r="BN290">
            <v>82247</v>
          </cell>
          <cell r="BO290">
            <v>221333.89</v>
          </cell>
          <cell r="BP290">
            <v>0</v>
          </cell>
          <cell r="BQ290">
            <v>0</v>
          </cell>
          <cell r="BR290">
            <v>4497818.5999999996</v>
          </cell>
          <cell r="BS290">
            <v>363915</v>
          </cell>
          <cell r="BT290">
            <v>211295.21</v>
          </cell>
          <cell r="BU290">
            <v>656510</v>
          </cell>
          <cell r="BV290">
            <v>380727</v>
          </cell>
          <cell r="BW290">
            <v>213060.7</v>
          </cell>
          <cell r="BX290">
            <v>298634</v>
          </cell>
          <cell r="BY290">
            <v>283317</v>
          </cell>
          <cell r="BZ290">
            <v>9100</v>
          </cell>
          <cell r="CA290">
            <v>72370</v>
          </cell>
          <cell r="CB290">
            <v>168716</v>
          </cell>
          <cell r="CC290">
            <v>462130</v>
          </cell>
          <cell r="CD290">
            <v>256348.5</v>
          </cell>
          <cell r="CE290">
            <v>284887.5</v>
          </cell>
          <cell r="CF290">
            <v>0</v>
          </cell>
          <cell r="CG290">
            <v>170850</v>
          </cell>
          <cell r="CH290">
            <v>378422.6</v>
          </cell>
          <cell r="CI290">
            <v>313514.01</v>
          </cell>
          <cell r="CJ290">
            <v>978890.5</v>
          </cell>
          <cell r="CK290">
            <v>298575.05</v>
          </cell>
          <cell r="CL290">
            <v>249032</v>
          </cell>
        </row>
        <row r="291">
          <cell r="A291" t="str">
            <v>5104030207.101</v>
          </cell>
          <cell r="B291" t="str">
            <v>ค่าใช้จ่ายในการประชุม</v>
          </cell>
          <cell r="C291">
            <v>0</v>
          </cell>
          <cell r="D291">
            <v>0</v>
          </cell>
          <cell r="E291">
            <v>59934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1000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4975</v>
          </cell>
          <cell r="Z291">
            <v>0</v>
          </cell>
          <cell r="AA291">
            <v>28500</v>
          </cell>
          <cell r="AB291">
            <v>0</v>
          </cell>
          <cell r="AC291">
            <v>68395</v>
          </cell>
          <cell r="AD291">
            <v>3500</v>
          </cell>
          <cell r="AE291">
            <v>3000</v>
          </cell>
          <cell r="AF291">
            <v>54393</v>
          </cell>
          <cell r="AG291">
            <v>54800</v>
          </cell>
          <cell r="AH291">
            <v>0</v>
          </cell>
          <cell r="AI291">
            <v>240092</v>
          </cell>
          <cell r="AJ291">
            <v>26950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1500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31020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9920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1248997</v>
          </cell>
          <cell r="BS291">
            <v>3850</v>
          </cell>
          <cell r="BT291">
            <v>18660</v>
          </cell>
          <cell r="BU291">
            <v>506281.23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5510</v>
          </cell>
          <cell r="CC291">
            <v>45000</v>
          </cell>
          <cell r="CD291">
            <v>0</v>
          </cell>
          <cell r="CE291">
            <v>0</v>
          </cell>
          <cell r="CF291">
            <v>0</v>
          </cell>
          <cell r="CG291">
            <v>3000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</row>
        <row r="292">
          <cell r="A292" t="str">
            <v>5104030208.101</v>
          </cell>
          <cell r="B292" t="str">
            <v>ค่ารับรองและพิธีการ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27350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102500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</row>
        <row r="293">
          <cell r="A293" t="str">
            <v>5104030210.101</v>
          </cell>
          <cell r="B293" t="str">
            <v xml:space="preserve">ค่าเช่าอสังหาริมทรัพย์ 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48000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72000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276000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107000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480000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83810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80000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</row>
        <row r="294">
          <cell r="A294" t="str">
            <v>5104030212.101</v>
          </cell>
          <cell r="B294" t="str">
            <v xml:space="preserve">ค่าเช่าเบ็ดเตล็ด </v>
          </cell>
          <cell r="C294">
            <v>3698000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480000</v>
          </cell>
          <cell r="J294">
            <v>0</v>
          </cell>
          <cell r="K294">
            <v>0</v>
          </cell>
          <cell r="L294">
            <v>50717.599999999999</v>
          </cell>
          <cell r="M294">
            <v>0</v>
          </cell>
          <cell r="N294">
            <v>0</v>
          </cell>
          <cell r="O294">
            <v>893947.62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80500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745000</v>
          </cell>
          <cell r="AI294">
            <v>0</v>
          </cell>
          <cell r="AJ294">
            <v>2075.8000000000002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3144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1177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2027500</v>
          </cell>
          <cell r="BH294">
            <v>0</v>
          </cell>
          <cell r="BI294">
            <v>0</v>
          </cell>
          <cell r="BJ294">
            <v>0</v>
          </cell>
          <cell r="BK294">
            <v>22470</v>
          </cell>
          <cell r="BL294">
            <v>0</v>
          </cell>
          <cell r="BM294">
            <v>246000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346158</v>
          </cell>
          <cell r="BV294">
            <v>0</v>
          </cell>
          <cell r="BW294">
            <v>0</v>
          </cell>
          <cell r="BX294">
            <v>962050</v>
          </cell>
          <cell r="BY294">
            <v>1284</v>
          </cell>
          <cell r="BZ294">
            <v>0</v>
          </cell>
          <cell r="CA294">
            <v>0</v>
          </cell>
          <cell r="CB294">
            <v>0</v>
          </cell>
          <cell r="CC294">
            <v>0</v>
          </cell>
          <cell r="CD294">
            <v>0</v>
          </cell>
          <cell r="CE294">
            <v>70000</v>
          </cell>
          <cell r="CF294">
            <v>3210</v>
          </cell>
          <cell r="CG294">
            <v>0</v>
          </cell>
          <cell r="CH294">
            <v>0</v>
          </cell>
          <cell r="CI294">
            <v>0</v>
          </cell>
          <cell r="CJ294">
            <v>0</v>
          </cell>
          <cell r="CK294">
            <v>299852</v>
          </cell>
          <cell r="CL294">
            <v>0</v>
          </cell>
        </row>
        <row r="295">
          <cell r="A295" t="str">
            <v>5104030217.101</v>
          </cell>
          <cell r="B295" t="str">
            <v>เงินชดเชยค่างานสิ่งก่อสร้าง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2230777.5299999998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9248474.5800000001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</row>
        <row r="296">
          <cell r="A296" t="str">
            <v>5104030218.101</v>
          </cell>
          <cell r="B296" t="str">
            <v>ค่าใช้จ่ายผลักส่งเป็นรายได้แผ่นดิน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17.93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350131.84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J296">
            <v>0</v>
          </cell>
          <cell r="BK296">
            <v>0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0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</row>
        <row r="297">
          <cell r="A297" t="str">
            <v>5104030219.101</v>
          </cell>
          <cell r="B297" t="str">
            <v>ค่าประชาสัมพันธ์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18341.599999999999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22508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24000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0</v>
          </cell>
          <cell r="CI297">
            <v>0</v>
          </cell>
          <cell r="CJ297">
            <v>0</v>
          </cell>
          <cell r="CK297">
            <v>0</v>
          </cell>
          <cell r="CL297">
            <v>0</v>
          </cell>
        </row>
        <row r="298">
          <cell r="A298" t="str">
            <v>5104030220.101</v>
          </cell>
          <cell r="B298" t="str">
            <v>ค่าชดใช้ค่าเสียหาย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0</v>
          </cell>
          <cell r="CF298">
            <v>0</v>
          </cell>
          <cell r="CG298">
            <v>0</v>
          </cell>
          <cell r="CH298">
            <v>0</v>
          </cell>
          <cell r="CI298">
            <v>0</v>
          </cell>
          <cell r="CJ298">
            <v>0</v>
          </cell>
          <cell r="CK298">
            <v>0</v>
          </cell>
          <cell r="CL298">
            <v>0</v>
          </cell>
        </row>
        <row r="299">
          <cell r="A299" t="str">
            <v>5104030299.101</v>
          </cell>
          <cell r="B299" t="str">
            <v>ค่าใช้จ่ายด้านสังคมสงเคราะห์</v>
          </cell>
          <cell r="C299">
            <v>3974977</v>
          </cell>
          <cell r="D299">
            <v>0</v>
          </cell>
          <cell r="E299">
            <v>165267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10968</v>
          </cell>
          <cell r="M299">
            <v>174956.48</v>
          </cell>
          <cell r="N299">
            <v>0</v>
          </cell>
          <cell r="O299">
            <v>188240.75</v>
          </cell>
          <cell r="P299">
            <v>218269.75</v>
          </cell>
          <cell r="Q299">
            <v>44275.1</v>
          </cell>
          <cell r="R299">
            <v>476.75</v>
          </cell>
          <cell r="S299">
            <v>723</v>
          </cell>
          <cell r="T299">
            <v>612813</v>
          </cell>
          <cell r="U299">
            <v>4653</v>
          </cell>
          <cell r="V299">
            <v>38889.74</v>
          </cell>
          <cell r="W299">
            <v>5900269</v>
          </cell>
          <cell r="X299">
            <v>51881</v>
          </cell>
          <cell r="Y299">
            <v>173576</v>
          </cell>
          <cell r="Z299">
            <v>0</v>
          </cell>
          <cell r="AA299">
            <v>34570</v>
          </cell>
          <cell r="AB299">
            <v>758737.44</v>
          </cell>
          <cell r="AC299">
            <v>74860</v>
          </cell>
          <cell r="AD299">
            <v>383257</v>
          </cell>
          <cell r="AE299">
            <v>125590.64</v>
          </cell>
          <cell r="AF299">
            <v>83806</v>
          </cell>
          <cell r="AG299">
            <v>121126</v>
          </cell>
          <cell r="AH299">
            <v>880904.4</v>
          </cell>
          <cell r="AI299">
            <v>0</v>
          </cell>
          <cell r="AJ299">
            <v>68187.75</v>
          </cell>
          <cell r="AK299">
            <v>189626983.25</v>
          </cell>
          <cell r="AL299">
            <v>688097.12</v>
          </cell>
          <cell r="AM299">
            <v>247516</v>
          </cell>
          <cell r="AN299">
            <v>53973</v>
          </cell>
          <cell r="AO299">
            <v>37960.5</v>
          </cell>
          <cell r="AP299">
            <v>339916.74</v>
          </cell>
          <cell r="AQ299">
            <v>285100.79999999999</v>
          </cell>
          <cell r="AR299">
            <v>3020794.27</v>
          </cell>
          <cell r="AS299">
            <v>19539.75</v>
          </cell>
          <cell r="AT299">
            <v>1808220</v>
          </cell>
          <cell r="AU299">
            <v>585797.37</v>
          </cell>
          <cell r="AV299">
            <v>672871.14</v>
          </cell>
          <cell r="AW299">
            <v>0</v>
          </cell>
          <cell r="AX299">
            <v>127125</v>
          </cell>
          <cell r="AY299">
            <v>190091.86</v>
          </cell>
          <cell r="AZ299">
            <v>165062.79999999999</v>
          </cell>
          <cell r="BA299">
            <v>1823932.5</v>
          </cell>
          <cell r="BB299">
            <v>827143.03</v>
          </cell>
          <cell r="BC299">
            <v>1426776.84</v>
          </cell>
          <cell r="BD299">
            <v>229155</v>
          </cell>
          <cell r="BE299">
            <v>145037.25</v>
          </cell>
          <cell r="BF299">
            <v>112290</v>
          </cell>
          <cell r="BG299">
            <v>305368.24</v>
          </cell>
          <cell r="BH299">
            <v>19355.2</v>
          </cell>
          <cell r="BI299">
            <v>7770</v>
          </cell>
          <cell r="BJ299">
            <v>53674</v>
          </cell>
          <cell r="BK299">
            <v>76108</v>
          </cell>
          <cell r="BL299">
            <v>69204</v>
          </cell>
          <cell r="BM299">
            <v>0</v>
          </cell>
          <cell r="BN299">
            <v>0</v>
          </cell>
          <cell r="BO299">
            <v>11641</v>
          </cell>
          <cell r="BP299">
            <v>646361</v>
          </cell>
          <cell r="BQ299">
            <v>1216331</v>
          </cell>
          <cell r="BR299">
            <v>6739043</v>
          </cell>
          <cell r="BS299">
            <v>644471.80000000005</v>
          </cell>
          <cell r="BT299">
            <v>59656.76</v>
          </cell>
          <cell r="BU299">
            <v>74063.48</v>
          </cell>
          <cell r="BV299">
            <v>77918</v>
          </cell>
          <cell r="BW299">
            <v>84911.99</v>
          </cell>
          <cell r="BX299">
            <v>845796.75</v>
          </cell>
          <cell r="BY299">
            <v>579762.42000000004</v>
          </cell>
          <cell r="BZ299">
            <v>63702.75</v>
          </cell>
          <cell r="CA299">
            <v>64056</v>
          </cell>
          <cell r="CB299">
            <v>348034.76</v>
          </cell>
          <cell r="CC299">
            <v>1487260.75</v>
          </cell>
          <cell r="CD299">
            <v>401432.7</v>
          </cell>
          <cell r="CE299">
            <v>1299272.78</v>
          </cell>
          <cell r="CF299">
            <v>940252.92</v>
          </cell>
          <cell r="CG299">
            <v>105730</v>
          </cell>
          <cell r="CH299">
            <v>612020.12</v>
          </cell>
          <cell r="CI299">
            <v>124367</v>
          </cell>
          <cell r="CJ299">
            <v>4798500.87</v>
          </cell>
          <cell r="CK299">
            <v>73714</v>
          </cell>
          <cell r="CL299">
            <v>130912.23</v>
          </cell>
        </row>
        <row r="300">
          <cell r="A300" t="str">
            <v>5104030299.102</v>
          </cell>
          <cell r="B300" t="str">
            <v>ค่าใช้จ่ายตามโครงการ(PP)</v>
          </cell>
          <cell r="C300">
            <v>4530420</v>
          </cell>
          <cell r="D300">
            <v>177800</v>
          </cell>
          <cell r="E300">
            <v>253880</v>
          </cell>
          <cell r="F300">
            <v>344600</v>
          </cell>
          <cell r="G300">
            <v>157500</v>
          </cell>
          <cell r="H300">
            <v>20000</v>
          </cell>
          <cell r="I300">
            <v>0</v>
          </cell>
          <cell r="J300">
            <v>127740</v>
          </cell>
          <cell r="K300">
            <v>858738</v>
          </cell>
          <cell r="L300">
            <v>106330</v>
          </cell>
          <cell r="M300">
            <v>340505</v>
          </cell>
          <cell r="N300">
            <v>58250</v>
          </cell>
          <cell r="O300">
            <v>579594.75</v>
          </cell>
          <cell r="P300">
            <v>1332362</v>
          </cell>
          <cell r="Q300">
            <v>2506663.7799999998</v>
          </cell>
          <cell r="R300">
            <v>584929</v>
          </cell>
          <cell r="S300">
            <v>300215</v>
          </cell>
          <cell r="T300">
            <v>208426</v>
          </cell>
          <cell r="U300">
            <v>57000</v>
          </cell>
          <cell r="V300">
            <v>1163130</v>
          </cell>
          <cell r="W300">
            <v>7800</v>
          </cell>
          <cell r="X300">
            <v>293582</v>
          </cell>
          <cell r="Y300">
            <v>126000</v>
          </cell>
          <cell r="Z300">
            <v>56340</v>
          </cell>
          <cell r="AA300">
            <v>0</v>
          </cell>
          <cell r="AB300">
            <v>0</v>
          </cell>
          <cell r="AC300">
            <v>0</v>
          </cell>
          <cell r="AD300">
            <v>1570930</v>
          </cell>
          <cell r="AE300">
            <v>110000</v>
          </cell>
          <cell r="AF300">
            <v>417310.5</v>
          </cell>
          <cell r="AG300">
            <v>100264</v>
          </cell>
          <cell r="AH300">
            <v>0</v>
          </cell>
          <cell r="AI300">
            <v>320720.56</v>
          </cell>
          <cell r="AJ300">
            <v>123170</v>
          </cell>
          <cell r="AK300">
            <v>1254852.5</v>
          </cell>
          <cell r="AL300">
            <v>96420</v>
          </cell>
          <cell r="AM300">
            <v>234020</v>
          </cell>
          <cell r="AN300">
            <v>425940</v>
          </cell>
          <cell r="AO300">
            <v>1688319</v>
          </cell>
          <cell r="AP300">
            <v>832502</v>
          </cell>
          <cell r="AQ300">
            <v>881581.5</v>
          </cell>
          <cell r="AR300">
            <v>183012</v>
          </cell>
          <cell r="AS300">
            <v>99520</v>
          </cell>
          <cell r="AT300">
            <v>388050</v>
          </cell>
          <cell r="AU300">
            <v>727785</v>
          </cell>
          <cell r="AV300">
            <v>2195954.2000000002</v>
          </cell>
          <cell r="AW300">
            <v>35580</v>
          </cell>
          <cell r="AX300">
            <v>0</v>
          </cell>
          <cell r="AY300">
            <v>24790</v>
          </cell>
          <cell r="AZ300">
            <v>305100</v>
          </cell>
          <cell r="BA300">
            <v>1177680</v>
          </cell>
          <cell r="BB300">
            <v>580490.75</v>
          </cell>
          <cell r="BC300">
            <v>774100</v>
          </cell>
          <cell r="BD300">
            <v>317556.09999999998</v>
          </cell>
          <cell r="BE300">
            <v>842430</v>
          </cell>
          <cell r="BF300">
            <v>1105138</v>
          </cell>
          <cell r="BG300">
            <v>1258458.6000000001</v>
          </cell>
          <cell r="BH300">
            <v>19920</v>
          </cell>
          <cell r="BI300">
            <v>106489</v>
          </cell>
          <cell r="BJ300">
            <v>128250</v>
          </cell>
          <cell r="BK300">
            <v>0</v>
          </cell>
          <cell r="BL300">
            <v>917290</v>
          </cell>
          <cell r="BM300">
            <v>564640</v>
          </cell>
          <cell r="BN300">
            <v>1483614</v>
          </cell>
          <cell r="BO300">
            <v>1143465</v>
          </cell>
          <cell r="BP300">
            <v>1341451</v>
          </cell>
          <cell r="BQ300">
            <v>129212</v>
          </cell>
          <cell r="BR300">
            <v>4062295.2</v>
          </cell>
          <cell r="BS300">
            <v>250889</v>
          </cell>
          <cell r="BT300">
            <v>110780</v>
          </cell>
          <cell r="BU300">
            <v>0</v>
          </cell>
          <cell r="BV300">
            <v>36400</v>
          </cell>
          <cell r="BW300">
            <v>0</v>
          </cell>
          <cell r="BX300">
            <v>0</v>
          </cell>
          <cell r="BY300">
            <v>702940.8</v>
          </cell>
          <cell r="BZ300">
            <v>1137260</v>
          </cell>
          <cell r="CA300">
            <v>126637.5</v>
          </cell>
          <cell r="CB300">
            <v>1254532</v>
          </cell>
          <cell r="CC300">
            <v>1284260</v>
          </cell>
          <cell r="CD300">
            <v>1701212</v>
          </cell>
          <cell r="CE300">
            <v>190000</v>
          </cell>
          <cell r="CF300">
            <v>122070</v>
          </cell>
          <cell r="CG300">
            <v>164220</v>
          </cell>
          <cell r="CH300">
            <v>0</v>
          </cell>
          <cell r="CI300">
            <v>0</v>
          </cell>
          <cell r="CJ300">
            <v>16340</v>
          </cell>
          <cell r="CK300">
            <v>312994</v>
          </cell>
          <cell r="CL300">
            <v>553369.5</v>
          </cell>
        </row>
        <row r="301">
          <cell r="A301" t="str">
            <v>5104030299.103</v>
          </cell>
          <cell r="B301" t="str">
            <v>ค่าใช้จ่ายตามโครงการ</v>
          </cell>
          <cell r="C301">
            <v>4368292</v>
          </cell>
          <cell r="D301">
            <v>166020</v>
          </cell>
          <cell r="E301">
            <v>415555</v>
          </cell>
          <cell r="F301">
            <v>589120</v>
          </cell>
          <cell r="G301">
            <v>277925</v>
          </cell>
          <cell r="H301">
            <v>681531</v>
          </cell>
          <cell r="I301">
            <v>17610</v>
          </cell>
          <cell r="J301">
            <v>585629</v>
          </cell>
          <cell r="K301">
            <v>53110</v>
          </cell>
          <cell r="L301">
            <v>1123845</v>
          </cell>
          <cell r="M301">
            <v>1309060</v>
          </cell>
          <cell r="N301">
            <v>49780</v>
          </cell>
          <cell r="O301">
            <v>1971355.7</v>
          </cell>
          <cell r="P301">
            <v>1350665</v>
          </cell>
          <cell r="Q301">
            <v>4016773.67</v>
          </cell>
          <cell r="R301">
            <v>1138018.2</v>
          </cell>
          <cell r="S301">
            <v>665742</v>
          </cell>
          <cell r="T301">
            <v>1135748</v>
          </cell>
          <cell r="U301">
            <v>744349.6</v>
          </cell>
          <cell r="V301">
            <v>424809</v>
          </cell>
          <cell r="W301">
            <v>6120931.5700000003</v>
          </cell>
          <cell r="X301">
            <v>27200</v>
          </cell>
          <cell r="Y301">
            <v>802211</v>
          </cell>
          <cell r="Z301">
            <v>713564.71</v>
          </cell>
          <cell r="AA301">
            <v>106579</v>
          </cell>
          <cell r="AB301">
            <v>252864</v>
          </cell>
          <cell r="AC301">
            <v>51920</v>
          </cell>
          <cell r="AD301">
            <v>141915</v>
          </cell>
          <cell r="AE301">
            <v>208208</v>
          </cell>
          <cell r="AF301">
            <v>317257</v>
          </cell>
          <cell r="AG301">
            <v>36450</v>
          </cell>
          <cell r="AH301">
            <v>1076166.1000000001</v>
          </cell>
          <cell r="AI301">
            <v>63166</v>
          </cell>
          <cell r="AJ301">
            <v>538186</v>
          </cell>
          <cell r="AK301">
            <v>9885642.5500000007</v>
          </cell>
          <cell r="AL301">
            <v>698349</v>
          </cell>
          <cell r="AM301">
            <v>272612</v>
          </cell>
          <cell r="AN301">
            <v>337367.5</v>
          </cell>
          <cell r="AO301">
            <v>0</v>
          </cell>
          <cell r="AP301">
            <v>352954</v>
          </cell>
          <cell r="AQ301">
            <v>235950</v>
          </cell>
          <cell r="AR301">
            <v>4127901</v>
          </cell>
          <cell r="AS301">
            <v>581263</v>
          </cell>
          <cell r="AT301">
            <v>890798.65</v>
          </cell>
          <cell r="AU301">
            <v>93200</v>
          </cell>
          <cell r="AV301">
            <v>0</v>
          </cell>
          <cell r="AW301">
            <v>1086906.6000000001</v>
          </cell>
          <cell r="AX301">
            <v>1667371.75</v>
          </cell>
          <cell r="AY301">
            <v>517715</v>
          </cell>
          <cell r="AZ301">
            <v>431965</v>
          </cell>
          <cell r="BA301">
            <v>3384187.5</v>
          </cell>
          <cell r="BB301">
            <v>358712</v>
          </cell>
          <cell r="BC301">
            <v>2117231</v>
          </cell>
          <cell r="BD301">
            <v>1576070</v>
          </cell>
          <cell r="BE301">
            <v>791092</v>
          </cell>
          <cell r="BF301">
            <v>1036278.5</v>
          </cell>
          <cell r="BG301">
            <v>13908255</v>
          </cell>
          <cell r="BH301">
            <v>1793879.88</v>
          </cell>
          <cell r="BI301">
            <v>383502</v>
          </cell>
          <cell r="BJ301">
            <v>1544965</v>
          </cell>
          <cell r="BK301">
            <v>201305</v>
          </cell>
          <cell r="BL301">
            <v>2112145.5</v>
          </cell>
          <cell r="BM301">
            <v>3910012.97</v>
          </cell>
          <cell r="BN301">
            <v>1737543</v>
          </cell>
          <cell r="BO301">
            <v>2908718.7</v>
          </cell>
          <cell r="BP301">
            <v>3905217.57</v>
          </cell>
          <cell r="BQ301">
            <v>1652950</v>
          </cell>
          <cell r="BR301">
            <v>5427229.4900000002</v>
          </cell>
          <cell r="BS301">
            <v>967985</v>
          </cell>
          <cell r="BT301">
            <v>2077824.45</v>
          </cell>
          <cell r="BU301">
            <v>4098098</v>
          </cell>
          <cell r="BV301">
            <v>416290</v>
          </cell>
          <cell r="BW301">
            <v>744400</v>
          </cell>
          <cell r="BX301">
            <v>1260896.05</v>
          </cell>
          <cell r="BY301">
            <v>485003</v>
          </cell>
          <cell r="BZ301">
            <v>27679</v>
          </cell>
          <cell r="CA301">
            <v>622105</v>
          </cell>
          <cell r="CB301">
            <v>336515</v>
          </cell>
          <cell r="CC301">
            <v>1783104</v>
          </cell>
          <cell r="CD301">
            <v>475302</v>
          </cell>
          <cell r="CE301">
            <v>3569391.95</v>
          </cell>
          <cell r="CF301">
            <v>335460</v>
          </cell>
          <cell r="CG301">
            <v>559792</v>
          </cell>
          <cell r="CH301">
            <v>601176.85</v>
          </cell>
          <cell r="CI301">
            <v>435115</v>
          </cell>
          <cell r="CJ301">
            <v>7853210.5999999996</v>
          </cell>
          <cell r="CK301">
            <v>178310</v>
          </cell>
          <cell r="CL301">
            <v>829420</v>
          </cell>
        </row>
        <row r="302">
          <cell r="A302" t="str">
            <v>5104030299.104</v>
          </cell>
          <cell r="B302" t="str">
            <v>ค่าใช้สอยอื่นๆ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17200</v>
          </cell>
          <cell r="H302">
            <v>0</v>
          </cell>
          <cell r="I302">
            <v>188797</v>
          </cell>
          <cell r="J302">
            <v>0</v>
          </cell>
          <cell r="K302">
            <v>15500</v>
          </cell>
          <cell r="L302">
            <v>0</v>
          </cell>
          <cell r="M302">
            <v>0</v>
          </cell>
          <cell r="N302">
            <v>0</v>
          </cell>
          <cell r="O302">
            <v>18000</v>
          </cell>
          <cell r="P302">
            <v>12500</v>
          </cell>
          <cell r="Q302">
            <v>0</v>
          </cell>
          <cell r="R302">
            <v>6689.31</v>
          </cell>
          <cell r="S302">
            <v>0</v>
          </cell>
          <cell r="T302">
            <v>0</v>
          </cell>
          <cell r="U302">
            <v>3000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49987</v>
          </cell>
          <cell r="AE302">
            <v>8700</v>
          </cell>
          <cell r="AF302">
            <v>0</v>
          </cell>
          <cell r="AG302">
            <v>0</v>
          </cell>
          <cell r="AH302">
            <v>18200</v>
          </cell>
          <cell r="AI302">
            <v>5545</v>
          </cell>
          <cell r="AJ302">
            <v>0</v>
          </cell>
          <cell r="AK302">
            <v>34837076.469999999</v>
          </cell>
          <cell r="AL302">
            <v>152032.4</v>
          </cell>
          <cell r="AM302">
            <v>14915</v>
          </cell>
          <cell r="AN302">
            <v>0</v>
          </cell>
          <cell r="AO302">
            <v>7370</v>
          </cell>
          <cell r="AP302">
            <v>0</v>
          </cell>
          <cell r="AQ302">
            <v>176272</v>
          </cell>
          <cell r="AR302">
            <v>0</v>
          </cell>
          <cell r="AS302">
            <v>120</v>
          </cell>
          <cell r="AT302">
            <v>0</v>
          </cell>
          <cell r="AU302">
            <v>28850</v>
          </cell>
          <cell r="AV302">
            <v>0</v>
          </cell>
          <cell r="AW302">
            <v>0</v>
          </cell>
          <cell r="AX302">
            <v>173175</v>
          </cell>
          <cell r="AY302">
            <v>163256.79999999999</v>
          </cell>
          <cell r="AZ302">
            <v>18751.16</v>
          </cell>
          <cell r="BA302">
            <v>0</v>
          </cell>
          <cell r="BB302">
            <v>0</v>
          </cell>
          <cell r="BC302">
            <v>23802</v>
          </cell>
          <cell r="BD302">
            <v>10000</v>
          </cell>
          <cell r="BE302">
            <v>0</v>
          </cell>
          <cell r="BF302">
            <v>20790</v>
          </cell>
          <cell r="BG302">
            <v>26610</v>
          </cell>
          <cell r="BH302">
            <v>0</v>
          </cell>
          <cell r="BI302">
            <v>0</v>
          </cell>
          <cell r="BJ302">
            <v>2800</v>
          </cell>
          <cell r="BK302">
            <v>3400</v>
          </cell>
          <cell r="BL302">
            <v>0</v>
          </cell>
          <cell r="BM302">
            <v>75</v>
          </cell>
          <cell r="BN302">
            <v>0</v>
          </cell>
          <cell r="BO302">
            <v>4748</v>
          </cell>
          <cell r="BP302">
            <v>0</v>
          </cell>
          <cell r="BQ302">
            <v>0</v>
          </cell>
          <cell r="BR302">
            <v>0</v>
          </cell>
          <cell r="BS302">
            <v>101145.14</v>
          </cell>
          <cell r="BT302">
            <v>0</v>
          </cell>
          <cell r="BU302">
            <v>0</v>
          </cell>
          <cell r="BV302">
            <v>13500</v>
          </cell>
          <cell r="BW302">
            <v>0</v>
          </cell>
          <cell r="BX302">
            <v>203621</v>
          </cell>
          <cell r="BY302">
            <v>0</v>
          </cell>
          <cell r="BZ302">
            <v>0</v>
          </cell>
          <cell r="CA302">
            <v>0</v>
          </cell>
          <cell r="CB302">
            <v>3300</v>
          </cell>
          <cell r="CC302">
            <v>44260</v>
          </cell>
          <cell r="CD302">
            <v>0</v>
          </cell>
          <cell r="CE302">
            <v>0</v>
          </cell>
          <cell r="CF302">
            <v>15000</v>
          </cell>
          <cell r="CG302">
            <v>0</v>
          </cell>
          <cell r="CH302">
            <v>0</v>
          </cell>
          <cell r="CI302">
            <v>0</v>
          </cell>
          <cell r="CJ302">
            <v>0</v>
          </cell>
          <cell r="CK302">
            <v>13807.64</v>
          </cell>
          <cell r="CL302">
            <v>0</v>
          </cell>
        </row>
        <row r="303">
          <cell r="A303" t="str">
            <v>5104030299.202</v>
          </cell>
          <cell r="B303" t="str">
            <v>ค่ารักษาตามจ่าย UC ในสังกัด สธ.</v>
          </cell>
          <cell r="C303">
            <v>4344354</v>
          </cell>
          <cell r="D303">
            <v>1816056.65</v>
          </cell>
          <cell r="E303">
            <v>4830824.8</v>
          </cell>
          <cell r="F303">
            <v>2766790.98</v>
          </cell>
          <cell r="G303">
            <v>527127</v>
          </cell>
          <cell r="H303">
            <v>4275689.5999999996</v>
          </cell>
          <cell r="I303">
            <v>4087188.5</v>
          </cell>
          <cell r="J303">
            <v>3494833.5</v>
          </cell>
          <cell r="K303">
            <v>898528.2</v>
          </cell>
          <cell r="L303">
            <v>1912695.96</v>
          </cell>
          <cell r="M303">
            <v>5422892.5</v>
          </cell>
          <cell r="N303">
            <v>0</v>
          </cell>
          <cell r="O303">
            <v>5147947</v>
          </cell>
          <cell r="P303">
            <v>5913716.3499999996</v>
          </cell>
          <cell r="Q303">
            <v>6082706.3499999996</v>
          </cell>
          <cell r="R303">
            <v>3459397.25</v>
          </cell>
          <cell r="S303">
            <v>1268686.5</v>
          </cell>
          <cell r="T303">
            <v>971224.25</v>
          </cell>
          <cell r="U303">
            <v>2415770.5</v>
          </cell>
          <cell r="V303">
            <v>816432.89</v>
          </cell>
          <cell r="W303">
            <v>2629156.77</v>
          </cell>
          <cell r="X303">
            <v>235338.75</v>
          </cell>
          <cell r="Y303">
            <v>282405.59999999998</v>
          </cell>
          <cell r="Z303">
            <v>540453.5</v>
          </cell>
          <cell r="AA303">
            <v>82121.5</v>
          </cell>
          <cell r="AB303">
            <v>208856.5</v>
          </cell>
          <cell r="AC303">
            <v>213928.75</v>
          </cell>
          <cell r="AD303">
            <v>1369667</v>
          </cell>
          <cell r="AE303">
            <v>80931.25</v>
          </cell>
          <cell r="AF303">
            <v>435885.51</v>
          </cell>
          <cell r="AG303">
            <v>315204.78000000003</v>
          </cell>
          <cell r="AH303">
            <v>410636</v>
          </cell>
          <cell r="AI303">
            <v>295140.25</v>
          </cell>
          <cell r="AJ303">
            <v>202293.5</v>
          </cell>
          <cell r="AK303">
            <v>3131831.22</v>
          </cell>
          <cell r="AL303">
            <v>4691432</v>
          </cell>
          <cell r="AM303">
            <v>2329335</v>
          </cell>
          <cell r="AN303">
            <v>5766863.1299999999</v>
          </cell>
          <cell r="AO303">
            <v>4252301.5</v>
          </cell>
          <cell r="AP303">
            <v>4644274.25</v>
          </cell>
          <cell r="AQ303">
            <v>2088715.2</v>
          </cell>
          <cell r="AR303">
            <v>2831098.43</v>
          </cell>
          <cell r="AS303">
            <v>606280</v>
          </cell>
          <cell r="AT303">
            <v>3212964</v>
          </cell>
          <cell r="AU303">
            <v>6502406.2599999998</v>
          </cell>
          <cell r="AV303">
            <v>3854291</v>
          </cell>
          <cell r="AW303">
            <v>970924.5</v>
          </cell>
          <cell r="AX303">
            <v>1670762.05</v>
          </cell>
          <cell r="AY303">
            <v>844781</v>
          </cell>
          <cell r="AZ303">
            <v>4171665.56</v>
          </cell>
          <cell r="BA303">
            <v>4969028.29</v>
          </cell>
          <cell r="BB303">
            <v>6490706</v>
          </cell>
          <cell r="BC303">
            <v>2089942.5</v>
          </cell>
          <cell r="BD303">
            <v>8018785.9400000004</v>
          </cell>
          <cell r="BE303">
            <v>654387.5</v>
          </cell>
          <cell r="BF303">
            <v>1507947.5</v>
          </cell>
          <cell r="BG303">
            <v>2323702.0499999998</v>
          </cell>
          <cell r="BH303">
            <v>1492627.5</v>
          </cell>
          <cell r="BI303">
            <v>5200101.25</v>
          </cell>
          <cell r="BJ303">
            <v>3214403.75</v>
          </cell>
          <cell r="BK303">
            <v>8109218</v>
          </cell>
          <cell r="BL303">
            <v>698399</v>
          </cell>
          <cell r="BM303">
            <v>12286499.85</v>
          </cell>
          <cell r="BN303">
            <v>7909573.1600000001</v>
          </cell>
          <cell r="BO303">
            <v>7657293.4800000004</v>
          </cell>
          <cell r="BP303">
            <v>2580549.25</v>
          </cell>
          <cell r="BQ303">
            <v>3144715.9</v>
          </cell>
          <cell r="BR303">
            <v>336719</v>
          </cell>
          <cell r="BS303">
            <v>12169303.75</v>
          </cell>
          <cell r="BT303">
            <v>10455740.5</v>
          </cell>
          <cell r="BU303">
            <v>13180034.5</v>
          </cell>
          <cell r="BV303">
            <v>1529918</v>
          </cell>
          <cell r="BW303">
            <v>8474570.8000000007</v>
          </cell>
          <cell r="BX303">
            <v>15121132</v>
          </cell>
          <cell r="BY303">
            <v>4656697</v>
          </cell>
          <cell r="BZ303">
            <v>2212642</v>
          </cell>
          <cell r="CA303">
            <v>6990142.25</v>
          </cell>
          <cell r="CB303">
            <v>8038364.5</v>
          </cell>
          <cell r="CC303">
            <v>14557909</v>
          </cell>
          <cell r="CD303">
            <v>7391510.0999999996</v>
          </cell>
          <cell r="CE303">
            <v>11573939.9</v>
          </cell>
          <cell r="CF303">
            <v>5490530.25</v>
          </cell>
          <cell r="CG303">
            <v>2355218</v>
          </cell>
          <cell r="CH303">
            <v>1846805.4</v>
          </cell>
          <cell r="CI303">
            <v>2742119.9</v>
          </cell>
          <cell r="CJ303">
            <v>15537813</v>
          </cell>
          <cell r="CK303">
            <v>5668724.1699999999</v>
          </cell>
          <cell r="CL303">
            <v>5691205.7300000004</v>
          </cell>
        </row>
        <row r="304">
          <cell r="A304" t="str">
            <v>5104030299.203</v>
          </cell>
          <cell r="B304" t="str">
            <v>ค่ารักษาตามจ่าย UC นอกสังกัด สธ.</v>
          </cell>
          <cell r="C304">
            <v>372200</v>
          </cell>
          <cell r="D304">
            <v>188221</v>
          </cell>
          <cell r="E304">
            <v>1732695.75</v>
          </cell>
          <cell r="F304">
            <v>387122</v>
          </cell>
          <cell r="G304">
            <v>0</v>
          </cell>
          <cell r="H304">
            <v>621061</v>
          </cell>
          <cell r="I304">
            <v>572338.30000000005</v>
          </cell>
          <cell r="J304">
            <v>642196.75</v>
          </cell>
          <cell r="K304">
            <v>95513</v>
          </cell>
          <cell r="L304">
            <v>149212</v>
          </cell>
          <cell r="M304">
            <v>1995820.85</v>
          </cell>
          <cell r="N304">
            <v>0</v>
          </cell>
          <cell r="O304">
            <v>2193404.5499999998</v>
          </cell>
          <cell r="P304">
            <v>1534389.55</v>
          </cell>
          <cell r="Q304">
            <v>506893.05</v>
          </cell>
          <cell r="R304">
            <v>883484.25</v>
          </cell>
          <cell r="S304">
            <v>132157</v>
          </cell>
          <cell r="T304">
            <v>479360</v>
          </cell>
          <cell r="U304">
            <v>107566.3</v>
          </cell>
          <cell r="V304">
            <v>0</v>
          </cell>
          <cell r="W304">
            <v>0</v>
          </cell>
          <cell r="X304">
            <v>953084.25</v>
          </cell>
          <cell r="Y304">
            <v>0</v>
          </cell>
          <cell r="Z304">
            <v>918156.1</v>
          </cell>
          <cell r="AA304">
            <v>203571.25</v>
          </cell>
          <cell r="AB304">
            <v>540722.30000000005</v>
          </cell>
          <cell r="AC304">
            <v>434056.3</v>
          </cell>
          <cell r="AD304">
            <v>3363484.39</v>
          </cell>
          <cell r="AE304">
            <v>604214.46</v>
          </cell>
          <cell r="AF304">
            <v>496270.75</v>
          </cell>
          <cell r="AG304">
            <v>530979.25</v>
          </cell>
          <cell r="AH304">
            <v>1343543.87</v>
          </cell>
          <cell r="AI304">
            <v>739138.35</v>
          </cell>
          <cell r="AJ304">
            <v>1027988.2</v>
          </cell>
          <cell r="AK304">
            <v>237464.8</v>
          </cell>
          <cell r="AL304">
            <v>37209.5</v>
          </cell>
          <cell r="AM304">
            <v>1398</v>
          </cell>
          <cell r="AN304">
            <v>593979</v>
          </cell>
          <cell r="AO304">
            <v>1984598.94</v>
          </cell>
          <cell r="AP304">
            <v>460802.25</v>
          </cell>
          <cell r="AQ304">
            <v>25605</v>
          </cell>
          <cell r="AR304">
            <v>7280</v>
          </cell>
          <cell r="AS304">
            <v>503251.75</v>
          </cell>
          <cell r="AT304">
            <v>484644.33</v>
          </cell>
          <cell r="AU304">
            <v>2033561.45</v>
          </cell>
          <cell r="AV304">
            <v>188606.75</v>
          </cell>
          <cell r="AW304">
            <v>164698.25</v>
          </cell>
          <cell r="AX304">
            <v>1387</v>
          </cell>
          <cell r="AY304">
            <v>462599.45</v>
          </cell>
          <cell r="AZ304">
            <v>330616.5</v>
          </cell>
          <cell r="BA304">
            <v>0</v>
          </cell>
          <cell r="BB304">
            <v>437752.5</v>
          </cell>
          <cell r="BC304">
            <v>2417739.38</v>
          </cell>
          <cell r="BD304">
            <v>1868335.35</v>
          </cell>
          <cell r="BE304">
            <v>460900.25</v>
          </cell>
          <cell r="BF304">
            <v>0</v>
          </cell>
          <cell r="BG304">
            <v>1994739.65</v>
          </cell>
          <cell r="BH304">
            <v>133136.75</v>
          </cell>
          <cell r="BI304">
            <v>261146</v>
          </cell>
          <cell r="BJ304">
            <v>1526455</v>
          </cell>
          <cell r="BK304">
            <v>575573.75</v>
          </cell>
          <cell r="BL304">
            <v>1278340.95</v>
          </cell>
          <cell r="BM304">
            <v>0</v>
          </cell>
          <cell r="BN304">
            <v>0</v>
          </cell>
          <cell r="BO304">
            <v>541223.05000000005</v>
          </cell>
          <cell r="BP304">
            <v>0</v>
          </cell>
          <cell r="BQ304">
            <v>0</v>
          </cell>
          <cell r="BR304">
            <v>5493454.5800000001</v>
          </cell>
          <cell r="BS304">
            <v>145040.75</v>
          </cell>
          <cell r="BT304">
            <v>30342</v>
          </cell>
          <cell r="BU304">
            <v>2339529.6</v>
          </cell>
          <cell r="BV304">
            <v>59995.75</v>
          </cell>
          <cell r="BW304">
            <v>689367.05</v>
          </cell>
          <cell r="BX304">
            <v>1818190.4</v>
          </cell>
          <cell r="BY304">
            <v>218569.22</v>
          </cell>
          <cell r="BZ304">
            <v>369017.3</v>
          </cell>
          <cell r="CA304">
            <v>830804.75</v>
          </cell>
          <cell r="CB304">
            <v>827769.85</v>
          </cell>
          <cell r="CC304">
            <v>1480886.83</v>
          </cell>
          <cell r="CD304">
            <v>331213.5</v>
          </cell>
          <cell r="CE304">
            <v>1214057.45</v>
          </cell>
          <cell r="CF304">
            <v>29618.25</v>
          </cell>
          <cell r="CG304">
            <v>236839.6</v>
          </cell>
          <cell r="CH304">
            <v>354179.5</v>
          </cell>
          <cell r="CI304">
            <v>219215.3</v>
          </cell>
          <cell r="CJ304">
            <v>1548176</v>
          </cell>
          <cell r="CK304">
            <v>367299.97</v>
          </cell>
          <cell r="CL304">
            <v>530375.26</v>
          </cell>
        </row>
        <row r="305">
          <cell r="A305" t="str">
            <v>5104030299.502</v>
          </cell>
          <cell r="B305" t="str">
            <v>ค่าใช้จ่ายตามโครง การ (P&amp;P) แรงงานต่างด้าว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2520</v>
          </cell>
          <cell r="J305">
            <v>52388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56220.12</v>
          </cell>
          <cell r="P305">
            <v>0</v>
          </cell>
          <cell r="Q305">
            <v>0</v>
          </cell>
          <cell r="R305">
            <v>1440</v>
          </cell>
          <cell r="S305">
            <v>16200</v>
          </cell>
          <cell r="T305">
            <v>0</v>
          </cell>
          <cell r="U305">
            <v>0</v>
          </cell>
          <cell r="V305">
            <v>3975.8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9652.7999999999993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50</v>
          </cell>
          <cell r="BD305">
            <v>0</v>
          </cell>
          <cell r="BE305">
            <v>0</v>
          </cell>
          <cell r="BF305">
            <v>61105.86</v>
          </cell>
          <cell r="BG305">
            <v>0</v>
          </cell>
          <cell r="BH305">
            <v>92386.89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2780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B305">
            <v>0</v>
          </cell>
          <cell r="CC305">
            <v>0</v>
          </cell>
          <cell r="CD305">
            <v>6385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</row>
        <row r="306">
          <cell r="A306" t="str">
            <v>5104030299.701</v>
          </cell>
          <cell r="B306" t="str">
            <v>ค่าใช้จ่ายตามโครง การ (P&amp;P) บุคคลที่มีปัญหาสถานะและสิทธิ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1400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32677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0</v>
          </cell>
          <cell r="CI306">
            <v>0</v>
          </cell>
          <cell r="CJ306">
            <v>0</v>
          </cell>
          <cell r="CK306">
            <v>0</v>
          </cell>
          <cell r="CL306">
            <v>0</v>
          </cell>
        </row>
        <row r="307">
          <cell r="A307" t="str">
            <v>5104030299.702</v>
          </cell>
          <cell r="B307" t="str">
            <v>ค่ารักษาตามจ่ายบุคคลที่มีปัญหาสถานะและสิทธิ</v>
          </cell>
          <cell r="C307">
            <v>3180</v>
          </cell>
          <cell r="D307">
            <v>0</v>
          </cell>
          <cell r="E307">
            <v>0</v>
          </cell>
          <cell r="F307">
            <v>7302.5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970</v>
          </cell>
          <cell r="L307">
            <v>0</v>
          </cell>
          <cell r="M307">
            <v>5074</v>
          </cell>
          <cell r="N307">
            <v>0</v>
          </cell>
          <cell r="O307">
            <v>5970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1010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13812.5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30558.5</v>
          </cell>
          <cell r="BD307">
            <v>59636</v>
          </cell>
          <cell r="BE307">
            <v>57429.25</v>
          </cell>
          <cell r="BF307">
            <v>5525</v>
          </cell>
          <cell r="BG307">
            <v>37041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17635</v>
          </cell>
          <cell r="BS307">
            <v>0</v>
          </cell>
          <cell r="BT307">
            <v>0</v>
          </cell>
          <cell r="BU307">
            <v>40124.5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B307">
            <v>0</v>
          </cell>
          <cell r="CC307">
            <v>0</v>
          </cell>
          <cell r="CD307">
            <v>0</v>
          </cell>
          <cell r="CE307">
            <v>14456</v>
          </cell>
          <cell r="CF307">
            <v>0</v>
          </cell>
          <cell r="CG307">
            <v>490</v>
          </cell>
          <cell r="CH307">
            <v>0</v>
          </cell>
          <cell r="CI307">
            <v>0</v>
          </cell>
          <cell r="CJ307">
            <v>3548</v>
          </cell>
          <cell r="CK307">
            <v>0</v>
          </cell>
          <cell r="CL307">
            <v>0</v>
          </cell>
        </row>
        <row r="308">
          <cell r="A308" t="str">
            <v>5104040199.101</v>
          </cell>
          <cell r="B308" t="str">
            <v>ค่าตอบแทนในการปฏิบัติงานของเจ้าหน้าที่  (บริการ)</v>
          </cell>
          <cell r="C308">
            <v>42921349</v>
          </cell>
          <cell r="D308">
            <v>5880368</v>
          </cell>
          <cell r="E308">
            <v>3428363.35</v>
          </cell>
          <cell r="F308">
            <v>3500247.5</v>
          </cell>
          <cell r="G308">
            <v>3661320</v>
          </cell>
          <cell r="H308">
            <v>4963441</v>
          </cell>
          <cell r="I308">
            <v>4028820</v>
          </cell>
          <cell r="J308">
            <v>16259459.25</v>
          </cell>
          <cell r="K308">
            <v>0</v>
          </cell>
          <cell r="L308">
            <v>6015912</v>
          </cell>
          <cell r="M308">
            <v>16217454.5</v>
          </cell>
          <cell r="N308">
            <v>2379245</v>
          </cell>
          <cell r="O308">
            <v>41708226.560000002</v>
          </cell>
          <cell r="P308">
            <v>7734039.5</v>
          </cell>
          <cell r="Q308">
            <v>9403025.6799999997</v>
          </cell>
          <cell r="R308">
            <v>15423905.5</v>
          </cell>
          <cell r="S308">
            <v>9763438</v>
          </cell>
          <cell r="T308">
            <v>9231417</v>
          </cell>
          <cell r="U308">
            <v>7380635.0499999998</v>
          </cell>
          <cell r="V308">
            <v>4158754.5</v>
          </cell>
          <cell r="W308">
            <v>70734020.5</v>
          </cell>
          <cell r="X308">
            <v>4624972.5</v>
          </cell>
          <cell r="Y308">
            <v>8021850</v>
          </cell>
          <cell r="Z308">
            <v>9139888.75</v>
          </cell>
          <cell r="AA308">
            <v>3334110</v>
          </cell>
          <cell r="AB308">
            <v>4312040</v>
          </cell>
          <cell r="AC308">
            <v>8210432.5</v>
          </cell>
          <cell r="AD308">
            <v>12161207.5</v>
          </cell>
          <cell r="AE308">
            <v>7136402.1200000001</v>
          </cell>
          <cell r="AF308">
            <v>4296332.5</v>
          </cell>
          <cell r="AG308">
            <v>7257927.5</v>
          </cell>
          <cell r="AH308">
            <v>7178123.75</v>
          </cell>
          <cell r="AI308">
            <v>6527397.5</v>
          </cell>
          <cell r="AJ308">
            <v>3776270</v>
          </cell>
          <cell r="AK308">
            <v>111857134</v>
          </cell>
          <cell r="AL308">
            <v>5236170</v>
          </cell>
          <cell r="AM308">
            <v>450000</v>
          </cell>
          <cell r="AN308">
            <v>11836147.25</v>
          </cell>
          <cell r="AO308">
            <v>11956949</v>
          </cell>
          <cell r="AP308">
            <v>5576280</v>
          </cell>
          <cell r="AQ308">
            <v>2543170</v>
          </cell>
          <cell r="AR308">
            <v>20482497.5</v>
          </cell>
          <cell r="AS308">
            <v>4753830</v>
          </cell>
          <cell r="AT308">
            <v>12009801.5</v>
          </cell>
          <cell r="AU308">
            <v>9508660</v>
          </cell>
          <cell r="AV308">
            <v>4503330</v>
          </cell>
          <cell r="AW308">
            <v>3627665</v>
          </cell>
          <cell r="AX308">
            <v>76740</v>
          </cell>
          <cell r="AY308">
            <v>4534085</v>
          </cell>
          <cell r="AZ308">
            <v>4698744</v>
          </cell>
          <cell r="BA308">
            <v>32762524</v>
          </cell>
          <cell r="BB308">
            <v>5814907.5</v>
          </cell>
          <cell r="BC308">
            <v>51737917</v>
          </cell>
          <cell r="BD308">
            <v>15380405.5</v>
          </cell>
          <cell r="BE308">
            <v>6134409.75</v>
          </cell>
          <cell r="BF308">
            <v>5278271</v>
          </cell>
          <cell r="BG308">
            <v>35510918.700000003</v>
          </cell>
          <cell r="BH308">
            <v>4157706</v>
          </cell>
          <cell r="BI308">
            <v>3047835</v>
          </cell>
          <cell r="BJ308">
            <v>5403300</v>
          </cell>
          <cell r="BK308">
            <v>3520494</v>
          </cell>
          <cell r="BL308">
            <v>55555107</v>
          </cell>
          <cell r="BM308">
            <v>12532775</v>
          </cell>
          <cell r="BN308">
            <v>5874830</v>
          </cell>
          <cell r="BO308">
            <v>13427138.5</v>
          </cell>
          <cell r="BP308">
            <v>9558571</v>
          </cell>
          <cell r="BQ308">
            <v>9024037.5</v>
          </cell>
          <cell r="BR308">
            <v>165605661.75</v>
          </cell>
          <cell r="BS308">
            <v>7760213</v>
          </cell>
          <cell r="BT308">
            <v>6082670</v>
          </cell>
          <cell r="BU308">
            <v>27411600</v>
          </cell>
          <cell r="BV308">
            <v>2973681.5</v>
          </cell>
          <cell r="BW308">
            <v>5291452.58</v>
          </cell>
          <cell r="BX308">
            <v>13552814</v>
          </cell>
          <cell r="BY308">
            <v>4671400.5</v>
          </cell>
          <cell r="BZ308">
            <v>5831345.75</v>
          </cell>
          <cell r="CA308">
            <v>6928873.75</v>
          </cell>
          <cell r="CB308">
            <v>5969432.5</v>
          </cell>
          <cell r="CC308">
            <v>15169818</v>
          </cell>
          <cell r="CD308">
            <v>8649158</v>
          </cell>
          <cell r="CE308">
            <v>11144790</v>
          </cell>
          <cell r="CF308">
            <v>6389297.5</v>
          </cell>
          <cell r="CG308">
            <v>4391620</v>
          </cell>
          <cell r="CH308">
            <v>4860985.5</v>
          </cell>
          <cell r="CI308">
            <v>4920403</v>
          </cell>
          <cell r="CJ308">
            <v>18868495.879999999</v>
          </cell>
          <cell r="CK308">
            <v>3853620</v>
          </cell>
          <cell r="CL308">
            <v>3029680</v>
          </cell>
        </row>
        <row r="309">
          <cell r="A309" t="str">
            <v>5104040199.102</v>
          </cell>
          <cell r="B309" t="str">
            <v>ค่าตอบแทนในการปฏิบัติงานของเจ้าหน้าที่  (สนับสนุน)</v>
          </cell>
          <cell r="C309">
            <v>7232650</v>
          </cell>
          <cell r="D309">
            <v>1247534</v>
          </cell>
          <cell r="E309">
            <v>1256193.8</v>
          </cell>
          <cell r="F309">
            <v>471210</v>
          </cell>
          <cell r="G309">
            <v>430260</v>
          </cell>
          <cell r="H309">
            <v>3900</v>
          </cell>
          <cell r="I309">
            <v>95385</v>
          </cell>
          <cell r="J309">
            <v>88350</v>
          </cell>
          <cell r="K309">
            <v>0</v>
          </cell>
          <cell r="L309">
            <v>244330</v>
          </cell>
          <cell r="M309">
            <v>48170</v>
          </cell>
          <cell r="N309">
            <v>1080</v>
          </cell>
          <cell r="O309">
            <v>4492507.68</v>
          </cell>
          <cell r="P309">
            <v>407440</v>
          </cell>
          <cell r="Q309">
            <v>1255885.45</v>
          </cell>
          <cell r="R309">
            <v>1481424</v>
          </cell>
          <cell r="S309">
            <v>894846</v>
          </cell>
          <cell r="T309">
            <v>1026980</v>
          </cell>
          <cell r="U309">
            <v>624069.5</v>
          </cell>
          <cell r="V309">
            <v>421128.75</v>
          </cell>
          <cell r="W309">
            <v>3526131</v>
          </cell>
          <cell r="X309">
            <v>421957.5</v>
          </cell>
          <cell r="Y309">
            <v>580740</v>
          </cell>
          <cell r="Z309">
            <v>52960</v>
          </cell>
          <cell r="AA309">
            <v>139432.5</v>
          </cell>
          <cell r="AB309">
            <v>97680</v>
          </cell>
          <cell r="AC309">
            <v>0</v>
          </cell>
          <cell r="AD309">
            <v>199627.5</v>
          </cell>
          <cell r="AE309">
            <v>281000</v>
          </cell>
          <cell r="AF309">
            <v>20020</v>
          </cell>
          <cell r="AG309">
            <v>801378.75</v>
          </cell>
          <cell r="AH309">
            <v>293040</v>
          </cell>
          <cell r="AI309">
            <v>36040</v>
          </cell>
          <cell r="AJ309">
            <v>1331797.5</v>
          </cell>
          <cell r="AK309">
            <v>8932719</v>
          </cell>
          <cell r="AL309">
            <v>851093</v>
          </cell>
          <cell r="AM309">
            <v>0</v>
          </cell>
          <cell r="AN309">
            <v>501215</v>
          </cell>
          <cell r="AO309">
            <v>0</v>
          </cell>
          <cell r="AP309">
            <v>139660</v>
          </cell>
          <cell r="AQ309">
            <v>254085</v>
          </cell>
          <cell r="AR309">
            <v>1901640</v>
          </cell>
          <cell r="AS309">
            <v>492090</v>
          </cell>
          <cell r="AT309">
            <v>0</v>
          </cell>
          <cell r="AU309">
            <v>217380</v>
          </cell>
          <cell r="AV309">
            <v>127607.5</v>
          </cell>
          <cell r="AW309">
            <v>391175</v>
          </cell>
          <cell r="AX309">
            <v>8820</v>
          </cell>
          <cell r="AY309">
            <v>6300</v>
          </cell>
          <cell r="AZ309">
            <v>549149</v>
          </cell>
          <cell r="BA309">
            <v>0</v>
          </cell>
          <cell r="BB309">
            <v>685192.5</v>
          </cell>
          <cell r="BC309">
            <v>13000924</v>
          </cell>
          <cell r="BD309">
            <v>1277122.5</v>
          </cell>
          <cell r="BE309">
            <v>98970</v>
          </cell>
          <cell r="BF309">
            <v>2293683.5</v>
          </cell>
          <cell r="BG309">
            <v>2439660</v>
          </cell>
          <cell r="BH309">
            <v>90690</v>
          </cell>
          <cell r="BI309">
            <v>376380</v>
          </cell>
          <cell r="BJ309">
            <v>724560</v>
          </cell>
          <cell r="BK309">
            <v>369815</v>
          </cell>
          <cell r="BL309">
            <v>7211332</v>
          </cell>
          <cell r="BM309">
            <v>3052270</v>
          </cell>
          <cell r="BN309">
            <v>756000</v>
          </cell>
          <cell r="BO309">
            <v>2133290</v>
          </cell>
          <cell r="BP309">
            <v>1280220</v>
          </cell>
          <cell r="BQ309">
            <v>370180</v>
          </cell>
          <cell r="BR309">
            <v>48701277.25</v>
          </cell>
          <cell r="BS309">
            <v>1135422.5</v>
          </cell>
          <cell r="BT309">
            <v>623520</v>
          </cell>
          <cell r="BU309">
            <v>2837063</v>
          </cell>
          <cell r="BV309">
            <v>618548.75</v>
          </cell>
          <cell r="BW309">
            <v>1020622.5</v>
          </cell>
          <cell r="BX309">
            <v>2772787.5</v>
          </cell>
          <cell r="BY309">
            <v>1435636.5</v>
          </cell>
          <cell r="BZ309">
            <v>667315</v>
          </cell>
          <cell r="CA309">
            <v>252270</v>
          </cell>
          <cell r="CB309">
            <v>739792.5</v>
          </cell>
          <cell r="CC309">
            <v>2733000</v>
          </cell>
          <cell r="CD309">
            <v>443120</v>
          </cell>
          <cell r="CE309">
            <v>2483360</v>
          </cell>
          <cell r="CF309">
            <v>82290</v>
          </cell>
          <cell r="CG309">
            <v>489990</v>
          </cell>
          <cell r="CH309">
            <v>733837.5</v>
          </cell>
          <cell r="CI309">
            <v>1021300</v>
          </cell>
          <cell r="CJ309">
            <v>1210150.5</v>
          </cell>
          <cell r="CK309">
            <v>895513</v>
          </cell>
          <cell r="CL309">
            <v>446585</v>
          </cell>
        </row>
        <row r="310">
          <cell r="A310" t="str">
            <v>5104040199.103</v>
          </cell>
          <cell r="B310" t="str">
            <v>ค่าตอบแทนการปฎิบัติงานในคลินิกพิเศษนอกเวลา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958697.5</v>
          </cell>
          <cell r="J310">
            <v>0</v>
          </cell>
          <cell r="K310">
            <v>0</v>
          </cell>
          <cell r="L310">
            <v>18810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52825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274020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19550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163825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10050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716870</v>
          </cell>
          <cell r="BD310">
            <v>11625</v>
          </cell>
          <cell r="BE310">
            <v>0</v>
          </cell>
          <cell r="BF310">
            <v>0</v>
          </cell>
          <cell r="BG310">
            <v>1808819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123980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28342.5</v>
          </cell>
          <cell r="BZ310">
            <v>0</v>
          </cell>
          <cell r="CA310">
            <v>39206.25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  <cell r="CL310">
            <v>0</v>
          </cell>
        </row>
        <row r="311">
          <cell r="A311" t="str">
            <v>5104040199.104</v>
          </cell>
          <cell r="B311" t="str">
            <v>ค่าตอบแทนการปฎิบัติงานชันสูตรพลิกศพ</v>
          </cell>
          <cell r="C311">
            <v>44000</v>
          </cell>
          <cell r="D311">
            <v>12000</v>
          </cell>
          <cell r="E311">
            <v>17545</v>
          </cell>
          <cell r="F311">
            <v>12700</v>
          </cell>
          <cell r="G311">
            <v>3700</v>
          </cell>
          <cell r="H311">
            <v>0</v>
          </cell>
          <cell r="I311">
            <v>10400</v>
          </cell>
          <cell r="J311">
            <v>45400</v>
          </cell>
          <cell r="K311">
            <v>13700</v>
          </cell>
          <cell r="L311">
            <v>9437.5</v>
          </cell>
          <cell r="M311">
            <v>89700</v>
          </cell>
          <cell r="N311">
            <v>1800</v>
          </cell>
          <cell r="O311">
            <v>76050</v>
          </cell>
          <cell r="P311">
            <v>5200</v>
          </cell>
          <cell r="Q311">
            <v>28700</v>
          </cell>
          <cell r="R311">
            <v>0</v>
          </cell>
          <cell r="S311">
            <v>0</v>
          </cell>
          <cell r="T311">
            <v>2900</v>
          </cell>
          <cell r="U311">
            <v>0</v>
          </cell>
          <cell r="V311">
            <v>2400</v>
          </cell>
          <cell r="W311">
            <v>14100</v>
          </cell>
          <cell r="X311">
            <v>5900</v>
          </cell>
          <cell r="Y311">
            <v>10100</v>
          </cell>
          <cell r="Z311">
            <v>800</v>
          </cell>
          <cell r="AA311">
            <v>0</v>
          </cell>
          <cell r="AB311">
            <v>8000</v>
          </cell>
          <cell r="AC311">
            <v>3200</v>
          </cell>
          <cell r="AD311">
            <v>0</v>
          </cell>
          <cell r="AE311">
            <v>15600</v>
          </cell>
          <cell r="AF311">
            <v>0</v>
          </cell>
          <cell r="AG311">
            <v>16600</v>
          </cell>
          <cell r="AH311">
            <v>0</v>
          </cell>
          <cell r="AI311">
            <v>2400</v>
          </cell>
          <cell r="AJ311">
            <v>0</v>
          </cell>
          <cell r="AK311">
            <v>323750</v>
          </cell>
          <cell r="AL311">
            <v>17200</v>
          </cell>
          <cell r="AM311">
            <v>5600</v>
          </cell>
          <cell r="AN311">
            <v>0</v>
          </cell>
          <cell r="AO311">
            <v>24130</v>
          </cell>
          <cell r="AP311">
            <v>11700</v>
          </cell>
          <cell r="AQ311">
            <v>0</v>
          </cell>
          <cell r="AR311">
            <v>5220</v>
          </cell>
          <cell r="AS311">
            <v>9400</v>
          </cell>
          <cell r="AT311">
            <v>11800</v>
          </cell>
          <cell r="AU311">
            <v>41400</v>
          </cell>
          <cell r="AV311">
            <v>0</v>
          </cell>
          <cell r="AW311">
            <v>4700</v>
          </cell>
          <cell r="AX311">
            <v>17450</v>
          </cell>
          <cell r="AY311">
            <v>8000</v>
          </cell>
          <cell r="AZ311">
            <v>11200</v>
          </cell>
          <cell r="BA311">
            <v>1300</v>
          </cell>
          <cell r="BB311">
            <v>3700</v>
          </cell>
          <cell r="BC311">
            <v>185100</v>
          </cell>
          <cell r="BD311">
            <v>20900</v>
          </cell>
          <cell r="BE311">
            <v>22900</v>
          </cell>
          <cell r="BF311">
            <v>3200</v>
          </cell>
          <cell r="BG311">
            <v>0</v>
          </cell>
          <cell r="BH311">
            <v>10400</v>
          </cell>
          <cell r="BI311">
            <v>0</v>
          </cell>
          <cell r="BJ311">
            <v>5300</v>
          </cell>
          <cell r="BK311">
            <v>0</v>
          </cell>
          <cell r="BL311">
            <v>0</v>
          </cell>
          <cell r="BM311">
            <v>24800</v>
          </cell>
          <cell r="BN311">
            <v>11200</v>
          </cell>
          <cell r="BO311">
            <v>3700</v>
          </cell>
          <cell r="BP311">
            <v>0</v>
          </cell>
          <cell r="BQ311">
            <v>4000</v>
          </cell>
          <cell r="BR311">
            <v>892950</v>
          </cell>
          <cell r="BS311">
            <v>0</v>
          </cell>
          <cell r="BT311">
            <v>0</v>
          </cell>
          <cell r="BU311">
            <v>17000</v>
          </cell>
          <cell r="BV311">
            <v>0</v>
          </cell>
          <cell r="BW311">
            <v>0</v>
          </cell>
          <cell r="BX311">
            <v>39790</v>
          </cell>
          <cell r="BY311">
            <v>11200</v>
          </cell>
          <cell r="BZ311">
            <v>10400</v>
          </cell>
          <cell r="CA311">
            <v>8000</v>
          </cell>
          <cell r="CB311">
            <v>16700</v>
          </cell>
          <cell r="CC311">
            <v>34800</v>
          </cell>
          <cell r="CD311">
            <v>0</v>
          </cell>
          <cell r="CE311">
            <v>30100</v>
          </cell>
          <cell r="CF311">
            <v>3200</v>
          </cell>
          <cell r="CG311">
            <v>0</v>
          </cell>
          <cell r="CH311">
            <v>0</v>
          </cell>
          <cell r="CI311">
            <v>0</v>
          </cell>
          <cell r="CJ311">
            <v>96000</v>
          </cell>
          <cell r="CK311">
            <v>0</v>
          </cell>
          <cell r="CL311">
            <v>1200</v>
          </cell>
        </row>
        <row r="312">
          <cell r="A312" t="str">
            <v>5104040199.105</v>
          </cell>
          <cell r="B312" t="str">
            <v>ค่าตอบแทนปฎิบัติงานแพทย์สาขาส่งเสริมพิเศษ</v>
          </cell>
          <cell r="C312">
            <v>63000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240000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40000</v>
          </cell>
          <cell r="P312">
            <v>0</v>
          </cell>
          <cell r="Q312">
            <v>0</v>
          </cell>
          <cell r="R312">
            <v>45000</v>
          </cell>
          <cell r="S312">
            <v>0</v>
          </cell>
          <cell r="T312">
            <v>0</v>
          </cell>
          <cell r="U312">
            <v>60000</v>
          </cell>
          <cell r="V312">
            <v>0</v>
          </cell>
          <cell r="W312">
            <v>2865000</v>
          </cell>
          <cell r="X312">
            <v>60000</v>
          </cell>
          <cell r="Y312">
            <v>65000</v>
          </cell>
          <cell r="Z312">
            <v>0</v>
          </cell>
          <cell r="AA312">
            <v>60000</v>
          </cell>
          <cell r="AB312">
            <v>60000</v>
          </cell>
          <cell r="AC312">
            <v>180000</v>
          </cell>
          <cell r="AD312">
            <v>120000</v>
          </cell>
          <cell r="AE312">
            <v>55000</v>
          </cell>
          <cell r="AF312">
            <v>60000</v>
          </cell>
          <cell r="AG312">
            <v>60000</v>
          </cell>
          <cell r="AH312">
            <v>425000</v>
          </cell>
          <cell r="AI312">
            <v>120000</v>
          </cell>
          <cell r="AJ312">
            <v>60000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110000</v>
          </cell>
          <cell r="BD312">
            <v>25000</v>
          </cell>
          <cell r="BE312">
            <v>0</v>
          </cell>
          <cell r="BF312">
            <v>0</v>
          </cell>
          <cell r="BG312">
            <v>325600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450000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635000</v>
          </cell>
          <cell r="BS312">
            <v>2400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0</v>
          </cell>
          <cell r="CB312">
            <v>0</v>
          </cell>
          <cell r="CC312">
            <v>0</v>
          </cell>
          <cell r="CD312">
            <v>0</v>
          </cell>
          <cell r="CE312">
            <v>0</v>
          </cell>
          <cell r="CF312">
            <v>0</v>
          </cell>
          <cell r="CG312">
            <v>0</v>
          </cell>
          <cell r="CH312">
            <v>0</v>
          </cell>
          <cell r="CI312">
            <v>9900</v>
          </cell>
          <cell r="CJ312">
            <v>0</v>
          </cell>
          <cell r="CK312">
            <v>0</v>
          </cell>
          <cell r="CL312">
            <v>0</v>
          </cell>
        </row>
        <row r="313">
          <cell r="A313" t="str">
            <v>5104040199.106</v>
          </cell>
          <cell r="B313" t="str">
            <v>ค่าตอบแทนเงินเพิ่มพิเศษแพทย์ไม่ทำเวชปฏิบัติฯลฯ(บริการ)</v>
          </cell>
          <cell r="C313">
            <v>3960000</v>
          </cell>
          <cell r="D313">
            <v>490000</v>
          </cell>
          <cell r="E313">
            <v>380000</v>
          </cell>
          <cell r="F313">
            <v>240000</v>
          </cell>
          <cell r="G313">
            <v>230000</v>
          </cell>
          <cell r="H313">
            <v>440000</v>
          </cell>
          <cell r="I313">
            <v>390000</v>
          </cell>
          <cell r="J313">
            <v>1490000</v>
          </cell>
          <cell r="K313">
            <v>0</v>
          </cell>
          <cell r="L313">
            <v>350000</v>
          </cell>
          <cell r="M313">
            <v>1040000</v>
          </cell>
          <cell r="N313">
            <v>170000</v>
          </cell>
          <cell r="O313">
            <v>1840000</v>
          </cell>
          <cell r="P313">
            <v>460000</v>
          </cell>
          <cell r="Q313">
            <v>520000</v>
          </cell>
          <cell r="R313">
            <v>800000</v>
          </cell>
          <cell r="S313">
            <v>450000</v>
          </cell>
          <cell r="T313">
            <v>830000</v>
          </cell>
          <cell r="U313">
            <v>360000</v>
          </cell>
          <cell r="V313">
            <v>150000</v>
          </cell>
          <cell r="W313">
            <v>3640000</v>
          </cell>
          <cell r="X313">
            <v>350000</v>
          </cell>
          <cell r="Y313">
            <v>140000</v>
          </cell>
          <cell r="Z313">
            <v>730000</v>
          </cell>
          <cell r="AA313">
            <v>250000</v>
          </cell>
          <cell r="AB313">
            <v>240000</v>
          </cell>
          <cell r="AC313">
            <v>450000</v>
          </cell>
          <cell r="AD313">
            <v>1220000</v>
          </cell>
          <cell r="AE313">
            <v>400000</v>
          </cell>
          <cell r="AF313">
            <v>160000</v>
          </cell>
          <cell r="AG313">
            <v>610000</v>
          </cell>
          <cell r="AH313">
            <v>870000</v>
          </cell>
          <cell r="AI313">
            <v>320000</v>
          </cell>
          <cell r="AJ313">
            <v>240000</v>
          </cell>
          <cell r="AK313">
            <v>6510000</v>
          </cell>
          <cell r="AL313">
            <v>220000</v>
          </cell>
          <cell r="AM313">
            <v>0</v>
          </cell>
          <cell r="AN313">
            <v>850000</v>
          </cell>
          <cell r="AO313">
            <v>340000</v>
          </cell>
          <cell r="AP313">
            <v>360000</v>
          </cell>
          <cell r="AQ313">
            <v>120000</v>
          </cell>
          <cell r="AR313">
            <v>1060000</v>
          </cell>
          <cell r="AS313">
            <v>240000</v>
          </cell>
          <cell r="AT313">
            <v>730000</v>
          </cell>
          <cell r="AU313">
            <v>530000</v>
          </cell>
          <cell r="AV313">
            <v>380000</v>
          </cell>
          <cell r="AW313">
            <v>230000</v>
          </cell>
          <cell r="AX313">
            <v>350000</v>
          </cell>
          <cell r="AY313">
            <v>220000</v>
          </cell>
          <cell r="AZ313">
            <v>370000</v>
          </cell>
          <cell r="BA313">
            <v>1800000</v>
          </cell>
          <cell r="BB313">
            <v>370000</v>
          </cell>
          <cell r="BC313">
            <v>3325000</v>
          </cell>
          <cell r="BD313">
            <v>1580000</v>
          </cell>
          <cell r="BE313">
            <v>240000</v>
          </cell>
          <cell r="BF313">
            <v>640000</v>
          </cell>
          <cell r="BG313">
            <v>3030000</v>
          </cell>
          <cell r="BH313">
            <v>100000</v>
          </cell>
          <cell r="BI313">
            <v>460000</v>
          </cell>
          <cell r="BJ313">
            <v>360000</v>
          </cell>
          <cell r="BK313">
            <v>250000</v>
          </cell>
          <cell r="BL313">
            <v>2630000</v>
          </cell>
          <cell r="BM313">
            <v>700000</v>
          </cell>
          <cell r="BN313">
            <v>450000</v>
          </cell>
          <cell r="BO313">
            <v>645000</v>
          </cell>
          <cell r="BP313">
            <v>540000</v>
          </cell>
          <cell r="BQ313">
            <v>510000</v>
          </cell>
          <cell r="BR313">
            <v>12615000</v>
          </cell>
          <cell r="BS313">
            <v>720000</v>
          </cell>
          <cell r="BT313">
            <v>560000</v>
          </cell>
          <cell r="BU313">
            <v>1700000</v>
          </cell>
          <cell r="BV313">
            <v>140000</v>
          </cell>
          <cell r="BW313">
            <v>500000</v>
          </cell>
          <cell r="BX313">
            <v>1205000</v>
          </cell>
          <cell r="BY313">
            <v>440000</v>
          </cell>
          <cell r="BZ313">
            <v>390000</v>
          </cell>
          <cell r="CA313">
            <v>300000</v>
          </cell>
          <cell r="CB313">
            <v>600000</v>
          </cell>
          <cell r="CC313">
            <v>1030000</v>
          </cell>
          <cell r="CD313">
            <v>360000</v>
          </cell>
          <cell r="CE313">
            <v>910000</v>
          </cell>
          <cell r="CF313">
            <v>370000</v>
          </cell>
          <cell r="CG313">
            <v>230000</v>
          </cell>
          <cell r="CH313">
            <v>140000</v>
          </cell>
          <cell r="CI313">
            <v>350000</v>
          </cell>
          <cell r="CJ313">
            <v>1040000</v>
          </cell>
          <cell r="CK313">
            <v>280000</v>
          </cell>
          <cell r="CL313">
            <v>280000</v>
          </cell>
        </row>
        <row r="314">
          <cell r="A314" t="str">
            <v>5104040199.107</v>
          </cell>
          <cell r="B314" t="str">
            <v>ค่าตอบแทนเงินเพิ่มพิเศษทันตแพทย์ไม่ทำเวชปฏิบัติฯลฯ(บริการ)</v>
          </cell>
          <cell r="C314">
            <v>1130000</v>
          </cell>
          <cell r="D314">
            <v>170000</v>
          </cell>
          <cell r="E314">
            <v>250000</v>
          </cell>
          <cell r="F314">
            <v>130000</v>
          </cell>
          <cell r="G314">
            <v>120000</v>
          </cell>
          <cell r="H314">
            <v>335000</v>
          </cell>
          <cell r="I314">
            <v>360000</v>
          </cell>
          <cell r="J314">
            <v>320000</v>
          </cell>
          <cell r="K314">
            <v>0</v>
          </cell>
          <cell r="L314">
            <v>320000</v>
          </cell>
          <cell r="M314">
            <v>460000</v>
          </cell>
          <cell r="N314">
            <v>200000</v>
          </cell>
          <cell r="O314">
            <v>420000</v>
          </cell>
          <cell r="P314">
            <v>420000</v>
          </cell>
          <cell r="Q314">
            <v>340000</v>
          </cell>
          <cell r="R314">
            <v>220000</v>
          </cell>
          <cell r="S314">
            <v>220000</v>
          </cell>
          <cell r="T314">
            <v>240000</v>
          </cell>
          <cell r="U314">
            <v>120000</v>
          </cell>
          <cell r="V314">
            <v>120000</v>
          </cell>
          <cell r="W314">
            <v>600000</v>
          </cell>
          <cell r="X314">
            <v>0</v>
          </cell>
          <cell r="Y314">
            <v>640000</v>
          </cell>
          <cell r="Z314">
            <v>0</v>
          </cell>
          <cell r="AA314">
            <v>120000</v>
          </cell>
          <cell r="AB314">
            <v>240000</v>
          </cell>
          <cell r="AC314">
            <v>230000</v>
          </cell>
          <cell r="AD314">
            <v>120000</v>
          </cell>
          <cell r="AE314">
            <v>360000</v>
          </cell>
          <cell r="AF314">
            <v>360000</v>
          </cell>
          <cell r="AG314">
            <v>240000</v>
          </cell>
          <cell r="AH314">
            <v>380000</v>
          </cell>
          <cell r="AI314">
            <v>240000</v>
          </cell>
          <cell r="AJ314">
            <v>250000</v>
          </cell>
          <cell r="AK314">
            <v>630000</v>
          </cell>
          <cell r="AL314">
            <v>110000</v>
          </cell>
          <cell r="AM314">
            <v>0</v>
          </cell>
          <cell r="AN314">
            <v>595000</v>
          </cell>
          <cell r="AO314">
            <v>260000</v>
          </cell>
          <cell r="AP314">
            <v>40000</v>
          </cell>
          <cell r="AQ314">
            <v>100000</v>
          </cell>
          <cell r="AR314">
            <v>440000</v>
          </cell>
          <cell r="AS314">
            <v>140000</v>
          </cell>
          <cell r="AT314">
            <v>450000</v>
          </cell>
          <cell r="AU314">
            <v>240000</v>
          </cell>
          <cell r="AV314">
            <v>130000</v>
          </cell>
          <cell r="AW314">
            <v>180000</v>
          </cell>
          <cell r="AX314">
            <v>190000</v>
          </cell>
          <cell r="AY314">
            <v>220000</v>
          </cell>
          <cell r="AZ314">
            <v>240000</v>
          </cell>
          <cell r="BA314">
            <v>310000</v>
          </cell>
          <cell r="BB314">
            <v>240000</v>
          </cell>
          <cell r="BC314">
            <v>830000</v>
          </cell>
          <cell r="BD314">
            <v>260000</v>
          </cell>
          <cell r="BE314">
            <v>0</v>
          </cell>
          <cell r="BF314">
            <v>160000</v>
          </cell>
          <cell r="BG314">
            <v>520000</v>
          </cell>
          <cell r="BH314">
            <v>70000</v>
          </cell>
          <cell r="BI314">
            <v>0</v>
          </cell>
          <cell r="BJ314">
            <v>100000</v>
          </cell>
          <cell r="BK314">
            <v>120000</v>
          </cell>
          <cell r="BL314">
            <v>360000</v>
          </cell>
          <cell r="BM314">
            <v>650000</v>
          </cell>
          <cell r="BN314">
            <v>320000</v>
          </cell>
          <cell r="BO314">
            <v>450000</v>
          </cell>
          <cell r="BP314">
            <v>480000</v>
          </cell>
          <cell r="BQ314">
            <v>130000</v>
          </cell>
          <cell r="BR314">
            <v>890000</v>
          </cell>
          <cell r="BS314">
            <v>110000</v>
          </cell>
          <cell r="BT314">
            <v>230000</v>
          </cell>
          <cell r="BU314">
            <v>470000</v>
          </cell>
          <cell r="BV314">
            <v>0</v>
          </cell>
          <cell r="BW314">
            <v>230000</v>
          </cell>
          <cell r="BX314">
            <v>460000</v>
          </cell>
          <cell r="BY314">
            <v>120000</v>
          </cell>
          <cell r="BZ314">
            <v>140000</v>
          </cell>
          <cell r="CA314">
            <v>240000</v>
          </cell>
          <cell r="CB314">
            <v>240000</v>
          </cell>
          <cell r="CC314">
            <v>320000</v>
          </cell>
          <cell r="CD314">
            <v>270000</v>
          </cell>
          <cell r="CE314">
            <v>120000</v>
          </cell>
          <cell r="CF314">
            <v>140000</v>
          </cell>
          <cell r="CG314">
            <v>38050</v>
          </cell>
          <cell r="CH314">
            <v>120000</v>
          </cell>
          <cell r="CI314">
            <v>120000</v>
          </cell>
          <cell r="CJ314">
            <v>550000</v>
          </cell>
          <cell r="CK314">
            <v>120000</v>
          </cell>
          <cell r="CL314">
            <v>30000</v>
          </cell>
        </row>
        <row r="315">
          <cell r="A315" t="str">
            <v>5104040199.108</v>
          </cell>
          <cell r="B315" t="str">
            <v>ค่าตอบแทนเงินเพิ่มเภสัชกรไม่ทำเวชปฏิบัติฯลฯ(บริการ)</v>
          </cell>
          <cell r="C315">
            <v>905000</v>
          </cell>
          <cell r="D315">
            <v>140000</v>
          </cell>
          <cell r="E315">
            <v>0</v>
          </cell>
          <cell r="F315">
            <v>20000</v>
          </cell>
          <cell r="G315">
            <v>10000</v>
          </cell>
          <cell r="H315">
            <v>100000</v>
          </cell>
          <cell r="I315">
            <v>110000</v>
          </cell>
          <cell r="J315">
            <v>80000</v>
          </cell>
          <cell r="K315">
            <v>0</v>
          </cell>
          <cell r="L315">
            <v>150000</v>
          </cell>
          <cell r="M315">
            <v>375000</v>
          </cell>
          <cell r="N315">
            <v>60000</v>
          </cell>
          <cell r="O315">
            <v>575000</v>
          </cell>
          <cell r="P315">
            <v>130000</v>
          </cell>
          <cell r="Q315">
            <v>120000</v>
          </cell>
          <cell r="R315">
            <v>225000</v>
          </cell>
          <cell r="S315">
            <v>220000</v>
          </cell>
          <cell r="T315">
            <v>110000</v>
          </cell>
          <cell r="U315">
            <v>110000</v>
          </cell>
          <cell r="V315">
            <v>60000</v>
          </cell>
          <cell r="W315">
            <v>765000</v>
          </cell>
          <cell r="X315">
            <v>60000</v>
          </cell>
          <cell r="Y315">
            <v>60000</v>
          </cell>
          <cell r="Z315">
            <v>120000</v>
          </cell>
          <cell r="AA315">
            <v>120000</v>
          </cell>
          <cell r="AB315">
            <v>60000</v>
          </cell>
          <cell r="AC315">
            <v>270880</v>
          </cell>
          <cell r="AD315">
            <v>330000</v>
          </cell>
          <cell r="AE315">
            <v>120000</v>
          </cell>
          <cell r="AF315">
            <v>180000</v>
          </cell>
          <cell r="AG315">
            <v>120000</v>
          </cell>
          <cell r="AH315">
            <v>320000</v>
          </cell>
          <cell r="AI315">
            <v>0</v>
          </cell>
          <cell r="AJ315">
            <v>15000</v>
          </cell>
          <cell r="AK315">
            <v>1110000</v>
          </cell>
          <cell r="AL315">
            <v>125000</v>
          </cell>
          <cell r="AM315">
            <v>0</v>
          </cell>
          <cell r="AN315">
            <v>315000</v>
          </cell>
          <cell r="AO315">
            <v>180000</v>
          </cell>
          <cell r="AP315">
            <v>240000</v>
          </cell>
          <cell r="AQ315">
            <v>60000</v>
          </cell>
          <cell r="AR315">
            <v>345000</v>
          </cell>
          <cell r="AS315">
            <v>180000</v>
          </cell>
          <cell r="AT315">
            <v>260000</v>
          </cell>
          <cell r="AU315">
            <v>160000</v>
          </cell>
          <cell r="AV315">
            <v>110000</v>
          </cell>
          <cell r="AW315">
            <v>150000</v>
          </cell>
          <cell r="AX315">
            <v>120000</v>
          </cell>
          <cell r="AY315">
            <v>110000</v>
          </cell>
          <cell r="AZ315">
            <v>135000</v>
          </cell>
          <cell r="BA315">
            <v>635000</v>
          </cell>
          <cell r="BB315">
            <v>80000</v>
          </cell>
          <cell r="BC315">
            <v>560000</v>
          </cell>
          <cell r="BD315">
            <v>345000</v>
          </cell>
          <cell r="BE315">
            <v>60000</v>
          </cell>
          <cell r="BF315">
            <v>95000</v>
          </cell>
          <cell r="BG315">
            <v>435000</v>
          </cell>
          <cell r="BH315">
            <v>25000</v>
          </cell>
          <cell r="BI315">
            <v>0</v>
          </cell>
          <cell r="BJ315">
            <v>80000</v>
          </cell>
          <cell r="BK315">
            <v>80000</v>
          </cell>
          <cell r="BL315">
            <v>575000</v>
          </cell>
          <cell r="BM315">
            <v>340000</v>
          </cell>
          <cell r="BN315">
            <v>55000</v>
          </cell>
          <cell r="BO315">
            <v>230000</v>
          </cell>
          <cell r="BP315">
            <v>200000</v>
          </cell>
          <cell r="BQ315">
            <v>180000</v>
          </cell>
          <cell r="BR315">
            <v>1640000</v>
          </cell>
          <cell r="BS315">
            <v>240000</v>
          </cell>
          <cell r="BT315">
            <v>60000</v>
          </cell>
          <cell r="BU315">
            <v>765000</v>
          </cell>
          <cell r="BV315">
            <v>5000</v>
          </cell>
          <cell r="BW315">
            <v>200000</v>
          </cell>
          <cell r="BX315">
            <v>205000</v>
          </cell>
          <cell r="BY315">
            <v>50000</v>
          </cell>
          <cell r="BZ315">
            <v>90000</v>
          </cell>
          <cell r="CA315">
            <v>180000</v>
          </cell>
          <cell r="CB315">
            <v>120000</v>
          </cell>
          <cell r="CC315">
            <v>320000</v>
          </cell>
          <cell r="CD315">
            <v>260000</v>
          </cell>
          <cell r="CE315">
            <v>335000</v>
          </cell>
          <cell r="CF315">
            <v>105000</v>
          </cell>
          <cell r="CG315">
            <v>110000</v>
          </cell>
          <cell r="CH315">
            <v>120000</v>
          </cell>
          <cell r="CI315">
            <v>115000</v>
          </cell>
          <cell r="CJ315">
            <v>315000</v>
          </cell>
          <cell r="CK315">
            <v>60000</v>
          </cell>
          <cell r="CL315">
            <v>130000</v>
          </cell>
        </row>
        <row r="316">
          <cell r="A316" t="str">
            <v>5104040199.109</v>
          </cell>
          <cell r="B316" t="str">
            <v>ค่าตอบแทนปฎิบัติงานส่งเสริมสุขภาพและเวชปฏิบัติครอบครัว</v>
          </cell>
          <cell r="C316">
            <v>0</v>
          </cell>
          <cell r="D316">
            <v>0</v>
          </cell>
          <cell r="E316">
            <v>342744</v>
          </cell>
          <cell r="F316">
            <v>286740</v>
          </cell>
          <cell r="G316">
            <v>0</v>
          </cell>
          <cell r="H316">
            <v>0</v>
          </cell>
          <cell r="I316">
            <v>262410</v>
          </cell>
          <cell r="J316">
            <v>613812.5</v>
          </cell>
          <cell r="K316">
            <v>0</v>
          </cell>
          <cell r="L316">
            <v>344255.5</v>
          </cell>
          <cell r="M316">
            <v>736205</v>
          </cell>
          <cell r="N316">
            <v>41850</v>
          </cell>
          <cell r="O316">
            <v>930992</v>
          </cell>
          <cell r="P316">
            <v>624150</v>
          </cell>
          <cell r="Q316">
            <v>0</v>
          </cell>
          <cell r="R316">
            <v>0</v>
          </cell>
          <cell r="S316">
            <v>1096770</v>
          </cell>
          <cell r="T316">
            <v>22945</v>
          </cell>
          <cell r="U316">
            <v>165300</v>
          </cell>
          <cell r="V316">
            <v>0</v>
          </cell>
          <cell r="W316">
            <v>762450</v>
          </cell>
          <cell r="X316">
            <v>161700</v>
          </cell>
          <cell r="Y316">
            <v>559609</v>
          </cell>
          <cell r="Z316">
            <v>711190</v>
          </cell>
          <cell r="AA316">
            <v>235680</v>
          </cell>
          <cell r="AB316">
            <v>428430</v>
          </cell>
          <cell r="AC316">
            <v>0</v>
          </cell>
          <cell r="AD316">
            <v>566160</v>
          </cell>
          <cell r="AE316">
            <v>355980</v>
          </cell>
          <cell r="AF316">
            <v>47100</v>
          </cell>
          <cell r="AG316">
            <v>545120</v>
          </cell>
          <cell r="AH316">
            <v>165900</v>
          </cell>
          <cell r="AI316">
            <v>171300</v>
          </cell>
          <cell r="AJ316">
            <v>189705</v>
          </cell>
          <cell r="AK316">
            <v>0</v>
          </cell>
          <cell r="AL316">
            <v>89700</v>
          </cell>
          <cell r="AM316">
            <v>0</v>
          </cell>
          <cell r="AN316">
            <v>483842.5</v>
          </cell>
          <cell r="AO316">
            <v>0</v>
          </cell>
          <cell r="AP316">
            <v>260490</v>
          </cell>
          <cell r="AQ316">
            <v>0</v>
          </cell>
          <cell r="AR316">
            <v>294975</v>
          </cell>
          <cell r="AS316">
            <v>220470</v>
          </cell>
          <cell r="AT316">
            <v>124200</v>
          </cell>
          <cell r="AU316">
            <v>472770</v>
          </cell>
          <cell r="AV316">
            <v>550645</v>
          </cell>
          <cell r="AW316">
            <v>0</v>
          </cell>
          <cell r="AX316">
            <v>0</v>
          </cell>
          <cell r="AY316">
            <v>235500</v>
          </cell>
          <cell r="AZ316">
            <v>34560</v>
          </cell>
          <cell r="BA316">
            <v>1093860</v>
          </cell>
          <cell r="BB316">
            <v>224580</v>
          </cell>
          <cell r="BC316">
            <v>574360</v>
          </cell>
          <cell r="BD316">
            <v>141456</v>
          </cell>
          <cell r="BE316">
            <v>202170</v>
          </cell>
          <cell r="BF316">
            <v>0</v>
          </cell>
          <cell r="BG316">
            <v>414375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99270</v>
          </cell>
          <cell r="BO316">
            <v>0</v>
          </cell>
          <cell r="BP316">
            <v>100860</v>
          </cell>
          <cell r="BQ316">
            <v>0</v>
          </cell>
          <cell r="BR316">
            <v>85955</v>
          </cell>
          <cell r="BS316">
            <v>332738</v>
          </cell>
          <cell r="BT316">
            <v>0</v>
          </cell>
          <cell r="BU316">
            <v>668126</v>
          </cell>
          <cell r="BV316">
            <v>9930</v>
          </cell>
          <cell r="BW316">
            <v>148410</v>
          </cell>
          <cell r="BX316">
            <v>201030</v>
          </cell>
          <cell r="BY316">
            <v>0</v>
          </cell>
          <cell r="BZ316">
            <v>399300</v>
          </cell>
          <cell r="CA316">
            <v>268437.5</v>
          </cell>
          <cell r="CB316">
            <v>1439000</v>
          </cell>
          <cell r="CC316">
            <v>298260</v>
          </cell>
          <cell r="CD316">
            <v>464330</v>
          </cell>
          <cell r="CE316">
            <v>400350</v>
          </cell>
          <cell r="CF316">
            <v>373245</v>
          </cell>
          <cell r="CG316">
            <v>301665</v>
          </cell>
          <cell r="CH316">
            <v>0</v>
          </cell>
          <cell r="CI316">
            <v>135402</v>
          </cell>
          <cell r="CJ316">
            <v>320437.5</v>
          </cell>
          <cell r="CK316">
            <v>16100</v>
          </cell>
          <cell r="CL316">
            <v>9285</v>
          </cell>
        </row>
        <row r="317">
          <cell r="A317" t="str">
            <v>5104040199.110</v>
          </cell>
          <cell r="B317" t="str">
            <v>ค่าตอบแทนอื่น</v>
          </cell>
          <cell r="C317">
            <v>0</v>
          </cell>
          <cell r="D317">
            <v>41400</v>
          </cell>
          <cell r="E317">
            <v>0</v>
          </cell>
          <cell r="F317">
            <v>1500</v>
          </cell>
          <cell r="G317">
            <v>0</v>
          </cell>
          <cell r="H317">
            <v>9360</v>
          </cell>
          <cell r="I317">
            <v>0</v>
          </cell>
          <cell r="J317">
            <v>0</v>
          </cell>
          <cell r="K317">
            <v>0</v>
          </cell>
          <cell r="L317">
            <v>27300</v>
          </cell>
          <cell r="M317">
            <v>382176</v>
          </cell>
          <cell r="N317">
            <v>588</v>
          </cell>
          <cell r="O317">
            <v>93600</v>
          </cell>
          <cell r="P317">
            <v>61800</v>
          </cell>
          <cell r="Q317">
            <v>0</v>
          </cell>
          <cell r="R317">
            <v>159350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69780</v>
          </cell>
          <cell r="X317">
            <v>8200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6200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56100</v>
          </cell>
          <cell r="AK317">
            <v>15300</v>
          </cell>
          <cell r="AL317">
            <v>75000</v>
          </cell>
          <cell r="AM317">
            <v>0</v>
          </cell>
          <cell r="AN317">
            <v>0</v>
          </cell>
          <cell r="AO317">
            <v>42240</v>
          </cell>
          <cell r="AP317">
            <v>0</v>
          </cell>
          <cell r="AQ317">
            <v>42660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1500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8550</v>
          </cell>
          <cell r="BD317">
            <v>13900</v>
          </cell>
          <cell r="BE317">
            <v>0</v>
          </cell>
          <cell r="BF317">
            <v>0</v>
          </cell>
          <cell r="BG317">
            <v>18300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55000</v>
          </cell>
          <cell r="BM317">
            <v>0</v>
          </cell>
          <cell r="BN317">
            <v>0</v>
          </cell>
          <cell r="BO317">
            <v>22600</v>
          </cell>
          <cell r="BP317">
            <v>0</v>
          </cell>
          <cell r="BQ317">
            <v>0</v>
          </cell>
          <cell r="BR317">
            <v>1965073</v>
          </cell>
          <cell r="BS317">
            <v>30350</v>
          </cell>
          <cell r="BT317">
            <v>17300</v>
          </cell>
          <cell r="BU317">
            <v>21300</v>
          </cell>
          <cell r="BV317">
            <v>0</v>
          </cell>
          <cell r="BW317">
            <v>0</v>
          </cell>
          <cell r="BX317">
            <v>1200</v>
          </cell>
          <cell r="BY317">
            <v>0</v>
          </cell>
          <cell r="BZ317">
            <v>0</v>
          </cell>
          <cell r="CA317">
            <v>0</v>
          </cell>
          <cell r="CB317">
            <v>24000</v>
          </cell>
          <cell r="CC317">
            <v>14100</v>
          </cell>
          <cell r="CD317">
            <v>0</v>
          </cell>
          <cell r="CE317">
            <v>0</v>
          </cell>
          <cell r="CF317">
            <v>0</v>
          </cell>
          <cell r="CG317">
            <v>11000</v>
          </cell>
          <cell r="CH317">
            <v>0</v>
          </cell>
          <cell r="CI317">
            <v>0</v>
          </cell>
          <cell r="CJ317">
            <v>77490</v>
          </cell>
          <cell r="CK317">
            <v>20680</v>
          </cell>
          <cell r="CL317">
            <v>106500</v>
          </cell>
        </row>
        <row r="318">
          <cell r="A318" t="str">
            <v>5105010101.101</v>
          </cell>
          <cell r="B318" t="str">
            <v>ค่าเสื่อมราคา -อาคารเพื่อการพักอาศัย</v>
          </cell>
          <cell r="C318">
            <v>1303501.71</v>
          </cell>
          <cell r="D318">
            <v>0</v>
          </cell>
          <cell r="E318">
            <v>26302.62</v>
          </cell>
          <cell r="F318">
            <v>159686.6</v>
          </cell>
          <cell r="G318">
            <v>0</v>
          </cell>
          <cell r="H318">
            <v>278956.55</v>
          </cell>
          <cell r="I318">
            <v>278579.09999999998</v>
          </cell>
          <cell r="J318">
            <v>247180.05</v>
          </cell>
          <cell r="K318">
            <v>0</v>
          </cell>
          <cell r="L318">
            <v>241840.77</v>
          </cell>
          <cell r="M318">
            <v>133881.26999999999</v>
          </cell>
          <cell r="N318">
            <v>0</v>
          </cell>
          <cell r="O318">
            <v>4007207.05</v>
          </cell>
          <cell r="P318">
            <v>0</v>
          </cell>
          <cell r="Q318">
            <v>183874.03</v>
          </cell>
          <cell r="R318">
            <v>163200.95999999999</v>
          </cell>
          <cell r="S318">
            <v>270292.15000000002</v>
          </cell>
          <cell r="T318">
            <v>0</v>
          </cell>
          <cell r="U318">
            <v>387350.03</v>
          </cell>
          <cell r="V318">
            <v>360519.96</v>
          </cell>
          <cell r="W318">
            <v>1869860.01</v>
          </cell>
          <cell r="X318">
            <v>605620.6</v>
          </cell>
          <cell r="Y318">
            <v>464633.49</v>
          </cell>
          <cell r="Z318">
            <v>543523.92000000004</v>
          </cell>
          <cell r="AA318">
            <v>308627.84000000003</v>
          </cell>
          <cell r="AB318">
            <v>414572.88</v>
          </cell>
          <cell r="AC318">
            <v>252804</v>
          </cell>
          <cell r="AD318">
            <v>1455147.67</v>
          </cell>
          <cell r="AE318">
            <v>456764.09</v>
          </cell>
          <cell r="AF318">
            <v>279889.68</v>
          </cell>
          <cell r="AG318">
            <v>1089336.3799999999</v>
          </cell>
          <cell r="AH318">
            <v>497043.35</v>
          </cell>
          <cell r="AI318">
            <v>1091352.8600000001</v>
          </cell>
          <cell r="AJ318">
            <v>392166.98</v>
          </cell>
          <cell r="AK318">
            <v>1150764.7</v>
          </cell>
          <cell r="AL318">
            <v>284288.71999999997</v>
          </cell>
          <cell r="AM318">
            <v>128360</v>
          </cell>
          <cell r="AN318">
            <v>203884.3</v>
          </cell>
          <cell r="AO318">
            <v>162000</v>
          </cell>
          <cell r="AP318">
            <v>0</v>
          </cell>
          <cell r="AQ318">
            <v>0</v>
          </cell>
          <cell r="AR318">
            <v>321213.34000000003</v>
          </cell>
          <cell r="AS318">
            <v>0</v>
          </cell>
          <cell r="AT318">
            <v>79839.960000000006</v>
          </cell>
          <cell r="AU318">
            <v>144477.66</v>
          </cell>
          <cell r="AV318">
            <v>149404.07999999999</v>
          </cell>
          <cell r="AW318">
            <v>342988</v>
          </cell>
          <cell r="AX318">
            <v>158490</v>
          </cell>
          <cell r="AY318">
            <v>163800</v>
          </cell>
          <cell r="AZ318">
            <v>384481.32</v>
          </cell>
          <cell r="BA318">
            <v>1190908.3400000001</v>
          </cell>
          <cell r="BB318">
            <v>177199.92</v>
          </cell>
          <cell r="BC318">
            <v>3333587.53</v>
          </cell>
          <cell r="BD318">
            <v>338529.8</v>
          </cell>
          <cell r="BE318">
            <v>355186.6</v>
          </cell>
          <cell r="BF318">
            <v>228640.08</v>
          </cell>
          <cell r="BG318">
            <v>1403847.73</v>
          </cell>
          <cell r="BH318">
            <v>0</v>
          </cell>
          <cell r="BI318">
            <v>20568.63</v>
          </cell>
          <cell r="BJ318">
            <v>345272.28</v>
          </cell>
          <cell r="BK318">
            <v>306531.96000000002</v>
          </cell>
          <cell r="BL318">
            <v>5238659.37</v>
          </cell>
          <cell r="BM318">
            <v>343661.4</v>
          </cell>
          <cell r="BN318">
            <v>544719.02</v>
          </cell>
          <cell r="BO318">
            <v>380158.56</v>
          </cell>
          <cell r="BP318">
            <v>284521.7</v>
          </cell>
          <cell r="BQ318">
            <v>438708</v>
          </cell>
          <cell r="BR318">
            <v>974280</v>
          </cell>
          <cell r="BS318">
            <v>225039.96</v>
          </cell>
          <cell r="BT318">
            <v>223520.04</v>
          </cell>
          <cell r="BU318">
            <v>2154471.96</v>
          </cell>
          <cell r="BV318">
            <v>130956</v>
          </cell>
          <cell r="BW318">
            <v>760206.8</v>
          </cell>
          <cell r="BX318">
            <v>246840.15</v>
          </cell>
          <cell r="BY318">
            <v>767978.96</v>
          </cell>
          <cell r="BZ318">
            <v>919344</v>
          </cell>
          <cell r="CA318">
            <v>243680.04</v>
          </cell>
          <cell r="CB318">
            <v>778066.68</v>
          </cell>
          <cell r="CC318">
            <v>255055.6</v>
          </cell>
          <cell r="CD318">
            <v>561879.96</v>
          </cell>
          <cell r="CE318">
            <v>282930.59999999998</v>
          </cell>
          <cell r="CF318">
            <v>266760</v>
          </cell>
          <cell r="CG318">
            <v>570994.07999999996</v>
          </cell>
          <cell r="CH318">
            <v>483030.12</v>
          </cell>
          <cell r="CI318">
            <v>84159.96</v>
          </cell>
          <cell r="CJ318">
            <v>1380751.64</v>
          </cell>
          <cell r="CK318">
            <v>302240.03999999998</v>
          </cell>
          <cell r="CL318">
            <v>335427.96000000002</v>
          </cell>
        </row>
        <row r="319">
          <cell r="A319" t="str">
            <v>5105010103.101</v>
          </cell>
          <cell r="B319" t="str">
            <v>ค่าเสื่อมราคา -อาคารสำนักงาน</v>
          </cell>
          <cell r="C319">
            <v>27856272.460000001</v>
          </cell>
          <cell r="D319">
            <v>0</v>
          </cell>
          <cell r="E319">
            <v>404086.46</v>
          </cell>
          <cell r="F319">
            <v>192145.8</v>
          </cell>
          <cell r="G319">
            <v>0</v>
          </cell>
          <cell r="H319">
            <v>1107853.5900000001</v>
          </cell>
          <cell r="I319">
            <v>209625.58</v>
          </cell>
          <cell r="J319">
            <v>519669.7</v>
          </cell>
          <cell r="K319">
            <v>111731.28</v>
          </cell>
          <cell r="L319">
            <v>373434.37</v>
          </cell>
          <cell r="M319">
            <v>3343168.02</v>
          </cell>
          <cell r="N319">
            <v>0</v>
          </cell>
          <cell r="O319">
            <v>10075387.949999999</v>
          </cell>
          <cell r="P319">
            <v>0</v>
          </cell>
          <cell r="Q319">
            <v>216000</v>
          </cell>
          <cell r="R319">
            <v>1519757.84</v>
          </cell>
          <cell r="S319">
            <v>439240.05</v>
          </cell>
          <cell r="T319">
            <v>0</v>
          </cell>
          <cell r="U319">
            <v>520200</v>
          </cell>
          <cell r="V319">
            <v>456560.04</v>
          </cell>
          <cell r="W319">
            <v>15726898.16</v>
          </cell>
          <cell r="X319">
            <v>562020.19999999995</v>
          </cell>
          <cell r="Y319">
            <v>435415.23</v>
          </cell>
          <cell r="Z319">
            <v>691906.68</v>
          </cell>
          <cell r="AA319">
            <v>512880</v>
          </cell>
          <cell r="AB319">
            <v>480684.24</v>
          </cell>
          <cell r="AC319">
            <v>391323.96</v>
          </cell>
          <cell r="AD319">
            <v>2835597.36</v>
          </cell>
          <cell r="AE319">
            <v>359363.64</v>
          </cell>
          <cell r="AF319">
            <v>879675.04</v>
          </cell>
          <cell r="AG319">
            <v>361211.84</v>
          </cell>
          <cell r="AH319">
            <v>1774093.45</v>
          </cell>
          <cell r="AI319">
            <v>666797.68999999994</v>
          </cell>
          <cell r="AJ319">
            <v>648126.34</v>
          </cell>
          <cell r="AK319">
            <v>18892334.800000001</v>
          </cell>
          <cell r="AL319">
            <v>443479.68</v>
          </cell>
          <cell r="AM319">
            <v>294000</v>
          </cell>
          <cell r="AN319">
            <v>166163.70000000001</v>
          </cell>
          <cell r="AO319">
            <v>20513.32</v>
          </cell>
          <cell r="AP319">
            <v>147637.74</v>
          </cell>
          <cell r="AQ319">
            <v>2240.04</v>
          </cell>
          <cell r="AR319">
            <v>396639.99</v>
          </cell>
          <cell r="AS319">
            <v>511106.64</v>
          </cell>
          <cell r="AT319">
            <v>59971.839999999997</v>
          </cell>
          <cell r="AU319">
            <v>1063109.6000000001</v>
          </cell>
          <cell r="AV319">
            <v>0</v>
          </cell>
          <cell r="AW319">
            <v>642564</v>
          </cell>
          <cell r="AX319">
            <v>448533.33</v>
          </cell>
          <cell r="AY319">
            <v>541459.98</v>
          </cell>
          <cell r="AZ319">
            <v>647004.72</v>
          </cell>
          <cell r="BA319">
            <v>11612646.66</v>
          </cell>
          <cell r="BB319">
            <v>803459.88</v>
          </cell>
          <cell r="BC319">
            <v>8611292.6400000006</v>
          </cell>
          <cell r="BD319">
            <v>443275.56</v>
          </cell>
          <cell r="BE319">
            <v>510919.92</v>
          </cell>
          <cell r="BF319">
            <v>567246.64</v>
          </cell>
          <cell r="BG319">
            <v>1963127.52</v>
          </cell>
          <cell r="BH319">
            <v>279884.64</v>
          </cell>
          <cell r="BI319">
            <v>222942.1</v>
          </cell>
          <cell r="BJ319">
            <v>396000</v>
          </cell>
          <cell r="BK319">
            <v>879103</v>
          </cell>
          <cell r="BL319">
            <v>17148000</v>
          </cell>
          <cell r="BM319">
            <v>37861</v>
          </cell>
          <cell r="BN319">
            <v>336720</v>
          </cell>
          <cell r="BO319">
            <v>866567.31</v>
          </cell>
          <cell r="BP319">
            <v>158159.94</v>
          </cell>
          <cell r="BQ319">
            <v>521752.02</v>
          </cell>
          <cell r="BR319">
            <v>22611542.949999999</v>
          </cell>
          <cell r="BS319">
            <v>0</v>
          </cell>
          <cell r="BT319">
            <v>760640.04</v>
          </cell>
          <cell r="BU319">
            <v>0</v>
          </cell>
          <cell r="BV319">
            <v>301340.03999999998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  <cell r="CD319">
            <v>0</v>
          </cell>
          <cell r="CE319">
            <v>2726850.84</v>
          </cell>
          <cell r="CF319">
            <v>0</v>
          </cell>
          <cell r="CG319">
            <v>634614.96</v>
          </cell>
          <cell r="CH319">
            <v>0</v>
          </cell>
          <cell r="CI319">
            <v>161168.04</v>
          </cell>
          <cell r="CJ319">
            <v>2054767.64</v>
          </cell>
          <cell r="CK319">
            <v>372800.04</v>
          </cell>
          <cell r="CL319">
            <v>384711.96</v>
          </cell>
        </row>
        <row r="320">
          <cell r="A320" t="str">
            <v>5105010105.101</v>
          </cell>
          <cell r="B320" t="str">
            <v>ค่าเสื่อมราคา -อาคารเพื่อประโยชน์อื่น</v>
          </cell>
          <cell r="C320">
            <v>55561.7</v>
          </cell>
          <cell r="D320">
            <v>0</v>
          </cell>
          <cell r="E320">
            <v>0</v>
          </cell>
          <cell r="F320">
            <v>43.46</v>
          </cell>
          <cell r="G320">
            <v>1070688.1100000001</v>
          </cell>
          <cell r="H320">
            <v>0</v>
          </cell>
          <cell r="I320">
            <v>30842.639999999999</v>
          </cell>
          <cell r="J320">
            <v>55692.97</v>
          </cell>
          <cell r="K320">
            <v>103405.8</v>
          </cell>
          <cell r="L320">
            <v>74350.98</v>
          </cell>
          <cell r="M320">
            <v>0</v>
          </cell>
          <cell r="N320">
            <v>0</v>
          </cell>
          <cell r="O320">
            <v>179300.78</v>
          </cell>
          <cell r="P320">
            <v>2480.09</v>
          </cell>
          <cell r="Q320">
            <v>92229.69</v>
          </cell>
          <cell r="R320">
            <v>357285.76</v>
          </cell>
          <cell r="S320">
            <v>63244.59</v>
          </cell>
          <cell r="T320">
            <v>165999.96</v>
          </cell>
          <cell r="U320">
            <v>0</v>
          </cell>
          <cell r="V320">
            <v>29120.04</v>
          </cell>
          <cell r="W320">
            <v>355600.27</v>
          </cell>
          <cell r="X320">
            <v>97537.8</v>
          </cell>
          <cell r="Y320">
            <v>40029.360000000001</v>
          </cell>
          <cell r="Z320">
            <v>58599.96</v>
          </cell>
          <cell r="AA320">
            <v>61920</v>
          </cell>
          <cell r="AB320">
            <v>294519.96000000002</v>
          </cell>
          <cell r="AC320">
            <v>77919.960000000006</v>
          </cell>
          <cell r="AD320">
            <v>0</v>
          </cell>
          <cell r="AE320">
            <v>61405.26</v>
          </cell>
          <cell r="AF320">
            <v>64959.81</v>
          </cell>
          <cell r="AG320">
            <v>96639.12</v>
          </cell>
          <cell r="AH320">
            <v>44581.1</v>
          </cell>
          <cell r="AI320">
            <v>101967.06</v>
          </cell>
          <cell r="AJ320">
            <v>78056.149999999994</v>
          </cell>
          <cell r="AK320">
            <v>129155.25</v>
          </cell>
          <cell r="AL320">
            <v>0</v>
          </cell>
          <cell r="AM320">
            <v>0</v>
          </cell>
          <cell r="AN320">
            <v>2177.7600000000002</v>
          </cell>
          <cell r="AO320">
            <v>171640</v>
          </cell>
          <cell r="AP320">
            <v>88755.44</v>
          </cell>
          <cell r="AQ320">
            <v>80083.679999999993</v>
          </cell>
          <cell r="AR320">
            <v>19599.84</v>
          </cell>
          <cell r="AS320">
            <v>1000.73</v>
          </cell>
          <cell r="AT320">
            <v>109103.03999999999</v>
          </cell>
          <cell r="AU320">
            <v>19967.28</v>
          </cell>
          <cell r="AV320">
            <v>92460</v>
          </cell>
          <cell r="AW320">
            <v>15800</v>
          </cell>
          <cell r="AX320">
            <v>0</v>
          </cell>
          <cell r="AY320">
            <v>38933.4</v>
          </cell>
          <cell r="AZ320">
            <v>36788.160000000003</v>
          </cell>
          <cell r="BA320">
            <v>488910.78</v>
          </cell>
          <cell r="BB320">
            <v>62849</v>
          </cell>
          <cell r="BC320">
            <v>265659.96000000002</v>
          </cell>
          <cell r="BD320">
            <v>127541.31</v>
          </cell>
          <cell r="BE320">
            <v>0</v>
          </cell>
          <cell r="BF320">
            <v>72693.36</v>
          </cell>
          <cell r="BG320">
            <v>0</v>
          </cell>
          <cell r="BH320">
            <v>0</v>
          </cell>
          <cell r="BI320">
            <v>0</v>
          </cell>
          <cell r="BJ320">
            <v>67999.92</v>
          </cell>
          <cell r="BK320">
            <v>68000.039999999994</v>
          </cell>
          <cell r="BL320">
            <v>0</v>
          </cell>
          <cell r="BM320">
            <v>1860</v>
          </cell>
          <cell r="BN320">
            <v>80125.55</v>
          </cell>
          <cell r="BO320">
            <v>48720</v>
          </cell>
          <cell r="BP320">
            <v>239299.28</v>
          </cell>
          <cell r="BQ320">
            <v>574483.30000000005</v>
          </cell>
          <cell r="BR320">
            <v>0</v>
          </cell>
          <cell r="BS320">
            <v>850422.12</v>
          </cell>
          <cell r="BT320">
            <v>0</v>
          </cell>
          <cell r="BU320">
            <v>8585189.2699999996</v>
          </cell>
          <cell r="BV320">
            <v>210093.24</v>
          </cell>
          <cell r="BW320">
            <v>1536520.02</v>
          </cell>
          <cell r="BX320">
            <v>0</v>
          </cell>
          <cell r="BY320">
            <v>1524595.2</v>
          </cell>
          <cell r="BZ320">
            <v>86139.96</v>
          </cell>
          <cell r="CA320">
            <v>0</v>
          </cell>
          <cell r="CB320">
            <v>509333.28</v>
          </cell>
          <cell r="CC320">
            <v>2786098.2</v>
          </cell>
          <cell r="CD320">
            <v>1078710.1499999999</v>
          </cell>
          <cell r="CE320">
            <v>26636.400000000001</v>
          </cell>
          <cell r="CF320">
            <v>585999.96</v>
          </cell>
          <cell r="CG320">
            <v>0</v>
          </cell>
          <cell r="CH320">
            <v>554396.88</v>
          </cell>
          <cell r="CI320">
            <v>146935.44</v>
          </cell>
          <cell r="CJ320">
            <v>0</v>
          </cell>
          <cell r="CK320">
            <v>161872.87</v>
          </cell>
          <cell r="CL320">
            <v>152717.76000000001</v>
          </cell>
        </row>
        <row r="321">
          <cell r="A321" t="str">
            <v>5105010107.101</v>
          </cell>
          <cell r="B321" t="str">
            <v>ค่าเสื่อมราคา -     สิ่งปลูกสร้าง</v>
          </cell>
          <cell r="C321">
            <v>38235.339999999997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25693.26</v>
          </cell>
          <cell r="J321">
            <v>3335.83</v>
          </cell>
          <cell r="K321">
            <v>467289.36</v>
          </cell>
          <cell r="L321">
            <v>0</v>
          </cell>
          <cell r="M321">
            <v>8695.1299999999992</v>
          </cell>
          <cell r="N321">
            <v>0</v>
          </cell>
          <cell r="O321">
            <v>194920.77</v>
          </cell>
          <cell r="P321">
            <v>0</v>
          </cell>
          <cell r="Q321">
            <v>0</v>
          </cell>
          <cell r="R321">
            <v>0</v>
          </cell>
          <cell r="S321">
            <v>62399.34</v>
          </cell>
          <cell r="T321">
            <v>0</v>
          </cell>
          <cell r="U321">
            <v>19059.97</v>
          </cell>
          <cell r="V321">
            <v>0</v>
          </cell>
          <cell r="W321">
            <v>0</v>
          </cell>
          <cell r="X321">
            <v>94118.67</v>
          </cell>
          <cell r="Y321">
            <v>4990.8999999999996</v>
          </cell>
          <cell r="Z321">
            <v>76289.399999999994</v>
          </cell>
          <cell r="AA321">
            <v>0</v>
          </cell>
          <cell r="AB321">
            <v>12799.92</v>
          </cell>
          <cell r="AC321">
            <v>3000</v>
          </cell>
          <cell r="AD321">
            <v>0</v>
          </cell>
          <cell r="AE321">
            <v>9809.98</v>
          </cell>
          <cell r="AF321">
            <v>26686.67</v>
          </cell>
          <cell r="AG321">
            <v>7366.52</v>
          </cell>
          <cell r="AH321">
            <v>16125.7</v>
          </cell>
          <cell r="AI321">
            <v>11221.49</v>
          </cell>
          <cell r="AJ321">
            <v>272986</v>
          </cell>
          <cell r="AK321">
            <v>171947.85</v>
          </cell>
          <cell r="AL321">
            <v>47733.36</v>
          </cell>
          <cell r="AM321">
            <v>0</v>
          </cell>
          <cell r="AN321">
            <v>0</v>
          </cell>
          <cell r="AO321">
            <v>0</v>
          </cell>
          <cell r="AP321">
            <v>29515.360000000001</v>
          </cell>
          <cell r="AQ321">
            <v>18017.400000000001</v>
          </cell>
          <cell r="AR321">
            <v>24200.03</v>
          </cell>
          <cell r="AS321">
            <v>49286.64</v>
          </cell>
          <cell r="AT321">
            <v>0</v>
          </cell>
          <cell r="AU321">
            <v>0</v>
          </cell>
          <cell r="AV321">
            <v>6333.36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333725.83</v>
          </cell>
          <cell r="BE321">
            <v>0</v>
          </cell>
          <cell r="BF321">
            <v>18879.96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12200.04</v>
          </cell>
          <cell r="BL321">
            <v>0</v>
          </cell>
          <cell r="BM321">
            <v>202103.6</v>
          </cell>
          <cell r="BN321">
            <v>42439.67</v>
          </cell>
          <cell r="BO321">
            <v>69840</v>
          </cell>
          <cell r="BP321">
            <v>6000</v>
          </cell>
          <cell r="BQ321">
            <v>147073.34</v>
          </cell>
          <cell r="BR321">
            <v>1566800.04</v>
          </cell>
          <cell r="BS321">
            <v>10843.8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8666.64</v>
          </cell>
          <cell r="CA321">
            <v>0</v>
          </cell>
          <cell r="CB321">
            <v>0</v>
          </cell>
          <cell r="CC321">
            <v>0</v>
          </cell>
          <cell r="CD321">
            <v>0</v>
          </cell>
          <cell r="CE321">
            <v>0</v>
          </cell>
          <cell r="CF321">
            <v>0</v>
          </cell>
          <cell r="CG321">
            <v>69933.240000000005</v>
          </cell>
          <cell r="CH321">
            <v>0</v>
          </cell>
          <cell r="CI321">
            <v>0</v>
          </cell>
          <cell r="CJ321">
            <v>0</v>
          </cell>
          <cell r="CK321">
            <v>1800</v>
          </cell>
          <cell r="CL321">
            <v>0</v>
          </cell>
        </row>
        <row r="322">
          <cell r="A322" t="str">
            <v>5105010107.102</v>
          </cell>
          <cell r="B322" t="str">
            <v>ค่าเสื่อมราคา -ระบบประปา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43371.44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45150.03</v>
          </cell>
          <cell r="T322">
            <v>0</v>
          </cell>
          <cell r="U322">
            <v>62319.97</v>
          </cell>
          <cell r="V322">
            <v>150002.04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42250</v>
          </cell>
          <cell r="AF322">
            <v>0</v>
          </cell>
          <cell r="AG322">
            <v>0</v>
          </cell>
          <cell r="AH322">
            <v>51359.15</v>
          </cell>
          <cell r="AI322">
            <v>0</v>
          </cell>
          <cell r="AJ322">
            <v>79999.929999999993</v>
          </cell>
          <cell r="AK322">
            <v>0</v>
          </cell>
          <cell r="AL322">
            <v>0</v>
          </cell>
          <cell r="AM322">
            <v>8000</v>
          </cell>
          <cell r="AN322">
            <v>0</v>
          </cell>
          <cell r="AO322">
            <v>0</v>
          </cell>
          <cell r="AP322">
            <v>0</v>
          </cell>
          <cell r="AQ322">
            <v>36564.6</v>
          </cell>
          <cell r="AR322">
            <v>17899.2</v>
          </cell>
          <cell r="AS322">
            <v>0</v>
          </cell>
          <cell r="AT322">
            <v>0</v>
          </cell>
          <cell r="AU322">
            <v>0</v>
          </cell>
          <cell r="AV322">
            <v>11433.36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95535.72</v>
          </cell>
          <cell r="BC322">
            <v>0</v>
          </cell>
          <cell r="BD322">
            <v>56000</v>
          </cell>
          <cell r="BE322">
            <v>0</v>
          </cell>
          <cell r="BF322">
            <v>0</v>
          </cell>
          <cell r="BG322">
            <v>62787.96</v>
          </cell>
          <cell r="BH322">
            <v>129987.24</v>
          </cell>
          <cell r="BI322">
            <v>0</v>
          </cell>
          <cell r="BJ322">
            <v>133333.32</v>
          </cell>
          <cell r="BK322">
            <v>133333.32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76771.48</v>
          </cell>
          <cell r="BR322">
            <v>0</v>
          </cell>
          <cell r="BS322">
            <v>0</v>
          </cell>
          <cell r="BT322">
            <v>26665.59</v>
          </cell>
          <cell r="BU322">
            <v>0</v>
          </cell>
          <cell r="BV322">
            <v>0</v>
          </cell>
          <cell r="BW322">
            <v>8939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  <cell r="CD322">
            <v>0</v>
          </cell>
          <cell r="CE322">
            <v>0</v>
          </cell>
          <cell r="CF322">
            <v>0</v>
          </cell>
          <cell r="CG322">
            <v>0</v>
          </cell>
          <cell r="CH322">
            <v>0</v>
          </cell>
          <cell r="CI322">
            <v>0</v>
          </cell>
          <cell r="CJ322">
            <v>0</v>
          </cell>
          <cell r="CK322">
            <v>65799.960000000006</v>
          </cell>
          <cell r="CL322">
            <v>237999.96</v>
          </cell>
        </row>
        <row r="323">
          <cell r="A323" t="str">
            <v>5105010107.103</v>
          </cell>
          <cell r="B323" t="str">
            <v>ค่าเสื่อมราคา -ระบบบำบัดน้ำเสีย</v>
          </cell>
          <cell r="C323">
            <v>0</v>
          </cell>
          <cell r="D323">
            <v>0</v>
          </cell>
          <cell r="E323">
            <v>0</v>
          </cell>
          <cell r="F323">
            <v>723565.64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192862.03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1485.52</v>
          </cell>
          <cell r="R323">
            <v>0</v>
          </cell>
          <cell r="S323">
            <v>0</v>
          </cell>
          <cell r="T323">
            <v>0</v>
          </cell>
          <cell r="U323">
            <v>197240.29</v>
          </cell>
          <cell r="V323">
            <v>0</v>
          </cell>
          <cell r="W323">
            <v>0</v>
          </cell>
          <cell r="X323">
            <v>1760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210319.96</v>
          </cell>
          <cell r="AF323">
            <v>0</v>
          </cell>
          <cell r="AG323">
            <v>0</v>
          </cell>
          <cell r="AH323">
            <v>0</v>
          </cell>
          <cell r="AI323">
            <v>29224.04</v>
          </cell>
          <cell r="AJ323">
            <v>0</v>
          </cell>
          <cell r="AK323">
            <v>33912.15</v>
          </cell>
          <cell r="AL323">
            <v>40000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6666.72</v>
          </cell>
          <cell r="AR323">
            <v>147200.04</v>
          </cell>
          <cell r="AS323">
            <v>0</v>
          </cell>
          <cell r="AT323">
            <v>44258.400000000001</v>
          </cell>
          <cell r="AU323">
            <v>232130.48</v>
          </cell>
          <cell r="AV323">
            <v>182163.12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8000.04</v>
          </cell>
          <cell r="BC323">
            <v>20000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13577.76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95960</v>
          </cell>
          <cell r="BN323">
            <v>0</v>
          </cell>
          <cell r="BO323">
            <v>75200.039999999994</v>
          </cell>
          <cell r="BP323">
            <v>0</v>
          </cell>
          <cell r="BQ323">
            <v>104071.34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133093.20000000001</v>
          </cell>
          <cell r="BX323">
            <v>0</v>
          </cell>
          <cell r="BY323">
            <v>0</v>
          </cell>
          <cell r="BZ323">
            <v>78144.649999999994</v>
          </cell>
          <cell r="CA323">
            <v>0</v>
          </cell>
          <cell r="CB323">
            <v>0</v>
          </cell>
          <cell r="CC323">
            <v>180000</v>
          </cell>
          <cell r="CD323">
            <v>0</v>
          </cell>
          <cell r="CE323">
            <v>0</v>
          </cell>
          <cell r="CF323">
            <v>0</v>
          </cell>
          <cell r="CG323">
            <v>0</v>
          </cell>
          <cell r="CH323">
            <v>0</v>
          </cell>
          <cell r="CI323">
            <v>0</v>
          </cell>
          <cell r="CJ323">
            <v>385999.92</v>
          </cell>
          <cell r="CK323">
            <v>41199.96</v>
          </cell>
          <cell r="CL323">
            <v>112950</v>
          </cell>
        </row>
        <row r="324">
          <cell r="A324" t="str">
            <v>5105010107.104</v>
          </cell>
          <cell r="B324" t="str">
            <v>ค่าเสื่อมราคา -  ระบบไฟฟ้า</v>
          </cell>
          <cell r="C324">
            <v>0</v>
          </cell>
          <cell r="D324">
            <v>0</v>
          </cell>
          <cell r="E324">
            <v>0</v>
          </cell>
          <cell r="F324">
            <v>6231.5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196786.92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88473.5</v>
          </cell>
          <cell r="Q324">
            <v>49933.33</v>
          </cell>
          <cell r="R324">
            <v>0</v>
          </cell>
          <cell r="S324">
            <v>1683.34</v>
          </cell>
          <cell r="T324">
            <v>0</v>
          </cell>
          <cell r="U324">
            <v>0</v>
          </cell>
          <cell r="V324">
            <v>8280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205250.04</v>
          </cell>
          <cell r="AC324">
            <v>0</v>
          </cell>
          <cell r="AD324">
            <v>17333.34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48379.97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30000</v>
          </cell>
          <cell r="AS324">
            <v>0</v>
          </cell>
          <cell r="AT324">
            <v>41777.879999999997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210433.32</v>
          </cell>
          <cell r="BD324">
            <v>99640</v>
          </cell>
          <cell r="BE324">
            <v>0</v>
          </cell>
          <cell r="BF324">
            <v>0</v>
          </cell>
          <cell r="BG324">
            <v>106666.56</v>
          </cell>
          <cell r="BH324">
            <v>27281.64</v>
          </cell>
          <cell r="BI324">
            <v>0</v>
          </cell>
          <cell r="BJ324">
            <v>162999.84</v>
          </cell>
          <cell r="BK324">
            <v>85505.16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5606.68</v>
          </cell>
          <cell r="BQ324">
            <v>103849.33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47197.08</v>
          </cell>
          <cell r="CL324">
            <v>147892.56</v>
          </cell>
        </row>
        <row r="325">
          <cell r="A325" t="str">
            <v>5105010107.105</v>
          </cell>
          <cell r="B325" t="str">
            <v>ค่าเสื่อมราคา - ระบบโทรศัพท์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4659.96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1925.26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5704.95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4800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616.6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2639.35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B325">
            <v>0</v>
          </cell>
          <cell r="CC325">
            <v>0</v>
          </cell>
          <cell r="CD325">
            <v>0</v>
          </cell>
          <cell r="CE325">
            <v>64079.64</v>
          </cell>
          <cell r="CF325">
            <v>0</v>
          </cell>
          <cell r="CG325">
            <v>0</v>
          </cell>
          <cell r="CH325">
            <v>0</v>
          </cell>
          <cell r="CI325">
            <v>0</v>
          </cell>
          <cell r="CJ325">
            <v>0</v>
          </cell>
          <cell r="CK325">
            <v>0</v>
          </cell>
          <cell r="CL325">
            <v>1750.56</v>
          </cell>
        </row>
        <row r="326">
          <cell r="A326" t="str">
            <v>5105010107.106</v>
          </cell>
          <cell r="B326" t="str">
            <v>ค่าเสื่อมราคา-ระบบถนนภายใน</v>
          </cell>
          <cell r="C326">
            <v>0</v>
          </cell>
          <cell r="D326">
            <v>0</v>
          </cell>
          <cell r="E326">
            <v>59956.13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1971.52</v>
          </cell>
          <cell r="K326">
            <v>111240.84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48000</v>
          </cell>
          <cell r="R326">
            <v>0</v>
          </cell>
          <cell r="S326">
            <v>112533.36</v>
          </cell>
          <cell r="T326">
            <v>57218.64</v>
          </cell>
          <cell r="U326">
            <v>22740</v>
          </cell>
          <cell r="V326">
            <v>38400</v>
          </cell>
          <cell r="W326">
            <v>0</v>
          </cell>
          <cell r="X326">
            <v>0</v>
          </cell>
          <cell r="Y326">
            <v>107467.09</v>
          </cell>
          <cell r="Z326">
            <v>0</v>
          </cell>
          <cell r="AA326">
            <v>38682.36</v>
          </cell>
          <cell r="AB326">
            <v>4289.16</v>
          </cell>
          <cell r="AC326">
            <v>0</v>
          </cell>
          <cell r="AD326">
            <v>0</v>
          </cell>
          <cell r="AE326">
            <v>15490.62</v>
          </cell>
          <cell r="AF326">
            <v>42783.98</v>
          </cell>
          <cell r="AG326">
            <v>0</v>
          </cell>
          <cell r="AH326">
            <v>0</v>
          </cell>
          <cell r="AI326">
            <v>19992.78</v>
          </cell>
          <cell r="AJ326">
            <v>36000</v>
          </cell>
          <cell r="AK326">
            <v>0</v>
          </cell>
          <cell r="AL326">
            <v>0</v>
          </cell>
          <cell r="AM326">
            <v>0</v>
          </cell>
          <cell r="AN326">
            <v>38200.019999999997</v>
          </cell>
          <cell r="AO326">
            <v>0</v>
          </cell>
          <cell r="AP326">
            <v>10652.08</v>
          </cell>
          <cell r="AQ326">
            <v>27726.720000000001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36200</v>
          </cell>
          <cell r="AY326">
            <v>0</v>
          </cell>
          <cell r="AZ326">
            <v>5333.28</v>
          </cell>
          <cell r="BA326">
            <v>0</v>
          </cell>
          <cell r="BB326">
            <v>0</v>
          </cell>
          <cell r="BC326">
            <v>49133.41</v>
          </cell>
          <cell r="BD326">
            <v>94399.33</v>
          </cell>
          <cell r="BE326">
            <v>0</v>
          </cell>
          <cell r="BF326">
            <v>73419.72</v>
          </cell>
          <cell r="BG326">
            <v>54719.88</v>
          </cell>
          <cell r="BH326">
            <v>6330.96</v>
          </cell>
          <cell r="BI326">
            <v>0</v>
          </cell>
          <cell r="BJ326">
            <v>60000</v>
          </cell>
          <cell r="BK326">
            <v>90000</v>
          </cell>
          <cell r="BL326">
            <v>0</v>
          </cell>
          <cell r="BM326">
            <v>135583.97</v>
          </cell>
          <cell r="BN326">
            <v>60872</v>
          </cell>
          <cell r="BO326">
            <v>44119.94</v>
          </cell>
          <cell r="BP326">
            <v>0</v>
          </cell>
          <cell r="BQ326">
            <v>298293.32</v>
          </cell>
          <cell r="BR326">
            <v>0</v>
          </cell>
          <cell r="BS326">
            <v>0</v>
          </cell>
          <cell r="BT326">
            <v>0</v>
          </cell>
          <cell r="BU326">
            <v>508020</v>
          </cell>
          <cell r="BV326">
            <v>0</v>
          </cell>
          <cell r="BW326">
            <v>114450.42</v>
          </cell>
          <cell r="BX326">
            <v>0</v>
          </cell>
          <cell r="BY326">
            <v>0</v>
          </cell>
          <cell r="BZ326">
            <v>0</v>
          </cell>
          <cell r="CA326">
            <v>47486.64</v>
          </cell>
          <cell r="CB326">
            <v>102762.48</v>
          </cell>
          <cell r="CC326">
            <v>0</v>
          </cell>
          <cell r="CD326">
            <v>0</v>
          </cell>
          <cell r="CE326">
            <v>157212.48000000001</v>
          </cell>
          <cell r="CF326">
            <v>0</v>
          </cell>
          <cell r="CG326">
            <v>0</v>
          </cell>
          <cell r="CH326">
            <v>0</v>
          </cell>
          <cell r="CI326">
            <v>0</v>
          </cell>
          <cell r="CJ326">
            <v>174813.24</v>
          </cell>
          <cell r="CK326">
            <v>0</v>
          </cell>
          <cell r="CL326">
            <v>307950</v>
          </cell>
        </row>
        <row r="327">
          <cell r="A327" t="str">
            <v>5105010109.101</v>
          </cell>
          <cell r="B327" t="str">
            <v>ค่าเสื่อมราคา-ครุภัณฑ์สำนักงาน</v>
          </cell>
          <cell r="C327">
            <v>0</v>
          </cell>
          <cell r="D327">
            <v>0</v>
          </cell>
          <cell r="E327">
            <v>1049.1600000000001</v>
          </cell>
          <cell r="F327">
            <v>0</v>
          </cell>
          <cell r="G327">
            <v>0</v>
          </cell>
          <cell r="H327">
            <v>873.03</v>
          </cell>
          <cell r="I327">
            <v>0</v>
          </cell>
          <cell r="J327">
            <v>8104.2</v>
          </cell>
          <cell r="K327">
            <v>211371.42</v>
          </cell>
          <cell r="L327">
            <v>2110.31</v>
          </cell>
          <cell r="M327">
            <v>0</v>
          </cell>
          <cell r="N327">
            <v>0</v>
          </cell>
          <cell r="O327">
            <v>1264.18</v>
          </cell>
          <cell r="P327">
            <v>0</v>
          </cell>
          <cell r="Q327">
            <v>0</v>
          </cell>
          <cell r="R327">
            <v>6282.59</v>
          </cell>
          <cell r="S327">
            <v>8557.68</v>
          </cell>
          <cell r="T327">
            <v>0</v>
          </cell>
          <cell r="U327">
            <v>3650.02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49818.25</v>
          </cell>
          <cell r="AG327">
            <v>0</v>
          </cell>
          <cell r="AH327">
            <v>0</v>
          </cell>
          <cell r="AI327">
            <v>65422.85</v>
          </cell>
          <cell r="AJ327">
            <v>0</v>
          </cell>
          <cell r="AK327">
            <v>0</v>
          </cell>
          <cell r="AL327">
            <v>0</v>
          </cell>
          <cell r="AM327">
            <v>10153.040000000001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100475.93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39855.279999999999</v>
          </cell>
          <cell r="BG327">
            <v>0</v>
          </cell>
          <cell r="BH327">
            <v>0</v>
          </cell>
          <cell r="BI327">
            <v>0</v>
          </cell>
          <cell r="BJ327">
            <v>152.79</v>
          </cell>
          <cell r="BK327">
            <v>0</v>
          </cell>
          <cell r="BL327">
            <v>0</v>
          </cell>
          <cell r="BM327">
            <v>76915.63</v>
          </cell>
          <cell r="BN327">
            <v>0</v>
          </cell>
          <cell r="BO327">
            <v>65489.599999999999</v>
          </cell>
          <cell r="BP327">
            <v>11982.18</v>
          </cell>
          <cell r="BQ327">
            <v>41222.21</v>
          </cell>
          <cell r="BR327">
            <v>3666.72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51571.4</v>
          </cell>
          <cell r="BZ327">
            <v>0</v>
          </cell>
          <cell r="CA327">
            <v>0</v>
          </cell>
          <cell r="CB327">
            <v>18133.32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752.64</v>
          </cell>
          <cell r="CI327">
            <v>0</v>
          </cell>
          <cell r="CJ327">
            <v>829.25</v>
          </cell>
          <cell r="CK327">
            <v>0</v>
          </cell>
          <cell r="CL327">
            <v>81473.38</v>
          </cell>
        </row>
        <row r="328">
          <cell r="A328" t="str">
            <v>5105010111.101</v>
          </cell>
          <cell r="B328" t="str">
            <v>ค่าเสื่อมราคา-ยานพาหนะและอุปกรณ์การขนส่ง</v>
          </cell>
          <cell r="C328">
            <v>2110745.4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303091.84999999998</v>
          </cell>
          <cell r="N328">
            <v>0</v>
          </cell>
          <cell r="O328">
            <v>4548.99</v>
          </cell>
          <cell r="P328">
            <v>0</v>
          </cell>
          <cell r="Q328">
            <v>29999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531733.30000000005</v>
          </cell>
          <cell r="W328">
            <v>40877.58</v>
          </cell>
          <cell r="X328">
            <v>169979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413391.67</v>
          </cell>
          <cell r="AE328">
            <v>0</v>
          </cell>
          <cell r="AF328">
            <v>257799.98</v>
          </cell>
          <cell r="AG328">
            <v>0</v>
          </cell>
          <cell r="AH328">
            <v>524047.45</v>
          </cell>
          <cell r="AI328">
            <v>161878.97</v>
          </cell>
          <cell r="AJ328">
            <v>545839.93000000005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7800</v>
          </cell>
          <cell r="BB328">
            <v>0</v>
          </cell>
          <cell r="BC328">
            <v>2088999.96</v>
          </cell>
          <cell r="BD328">
            <v>414916.67</v>
          </cell>
          <cell r="BE328">
            <v>259999.8</v>
          </cell>
          <cell r="BF328">
            <v>0</v>
          </cell>
          <cell r="BG328">
            <v>291749.84999999998</v>
          </cell>
          <cell r="BH328">
            <v>0</v>
          </cell>
          <cell r="BI328">
            <v>0</v>
          </cell>
          <cell r="BJ328">
            <v>905383.23</v>
          </cell>
          <cell r="BK328">
            <v>0</v>
          </cell>
          <cell r="BL328">
            <v>596000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49616.67</v>
          </cell>
          <cell r="BR328">
            <v>34525.78</v>
          </cell>
          <cell r="BS328">
            <v>0</v>
          </cell>
          <cell r="BT328">
            <v>0</v>
          </cell>
          <cell r="BU328">
            <v>121166.7</v>
          </cell>
          <cell r="BV328">
            <v>399000</v>
          </cell>
          <cell r="BW328">
            <v>0</v>
          </cell>
          <cell r="BX328">
            <v>0</v>
          </cell>
          <cell r="BY328">
            <v>399000</v>
          </cell>
          <cell r="BZ328">
            <v>0</v>
          </cell>
          <cell r="CA328">
            <v>365750</v>
          </cell>
          <cell r="CB328">
            <v>0</v>
          </cell>
          <cell r="CC328">
            <v>432533.33</v>
          </cell>
          <cell r="CD328">
            <v>84816.69</v>
          </cell>
          <cell r="CE328">
            <v>746591.29</v>
          </cell>
          <cell r="CF328">
            <v>0</v>
          </cell>
          <cell r="CG328">
            <v>9858.09</v>
          </cell>
          <cell r="CH328">
            <v>0</v>
          </cell>
          <cell r="CI328">
            <v>591490.22</v>
          </cell>
          <cell r="CJ328">
            <v>332500</v>
          </cell>
          <cell r="CK328">
            <v>399000</v>
          </cell>
          <cell r="CL328">
            <v>792030.67</v>
          </cell>
        </row>
        <row r="329">
          <cell r="A329" t="str">
            <v>5105010113.101</v>
          </cell>
          <cell r="B329" t="str">
            <v>ค่าเสื่อมราคา-ครุภัณฑ์ไฟฟ้าและวิทยุ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36371</v>
          </cell>
          <cell r="L329">
            <v>0</v>
          </cell>
          <cell r="M329">
            <v>0</v>
          </cell>
          <cell r="N329">
            <v>0</v>
          </cell>
          <cell r="O329">
            <v>386259.96</v>
          </cell>
          <cell r="P329">
            <v>0</v>
          </cell>
          <cell r="Q329">
            <v>0</v>
          </cell>
          <cell r="R329">
            <v>0</v>
          </cell>
          <cell r="S329">
            <v>860.01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202804.11</v>
          </cell>
          <cell r="Z329">
            <v>264720.59999999998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202250.03</v>
          </cell>
          <cell r="AH329">
            <v>0</v>
          </cell>
          <cell r="AI329">
            <v>0</v>
          </cell>
          <cell r="AJ329">
            <v>244999.93</v>
          </cell>
          <cell r="AK329">
            <v>0</v>
          </cell>
          <cell r="AL329">
            <v>0</v>
          </cell>
          <cell r="AM329">
            <v>0</v>
          </cell>
          <cell r="AN329">
            <v>104666.64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61346.67</v>
          </cell>
          <cell r="AX329">
            <v>712299.63</v>
          </cell>
          <cell r="AY329">
            <v>0</v>
          </cell>
          <cell r="AZ329">
            <v>0</v>
          </cell>
          <cell r="BA329">
            <v>618294.09</v>
          </cell>
          <cell r="BB329">
            <v>9333.36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0.02</v>
          </cell>
          <cell r="BK329">
            <v>0</v>
          </cell>
          <cell r="BL329">
            <v>0</v>
          </cell>
          <cell r="BM329">
            <v>95095.52</v>
          </cell>
          <cell r="BN329">
            <v>12499.01</v>
          </cell>
          <cell r="BO329">
            <v>494383.91</v>
          </cell>
          <cell r="BP329">
            <v>94333.34</v>
          </cell>
          <cell r="BQ329">
            <v>79964.679999999993</v>
          </cell>
          <cell r="BR329">
            <v>712132.39</v>
          </cell>
          <cell r="BS329">
            <v>0</v>
          </cell>
          <cell r="BT329">
            <v>51930.720000000001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2599.92</v>
          </cell>
          <cell r="CC329">
            <v>319500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4213.71</v>
          </cell>
          <cell r="CJ329">
            <v>197788.2</v>
          </cell>
          <cell r="CK329">
            <v>0</v>
          </cell>
          <cell r="CL329">
            <v>322040.03999999998</v>
          </cell>
        </row>
        <row r="330">
          <cell r="A330" t="str">
            <v>5105010115.101</v>
          </cell>
          <cell r="B330" t="str">
            <v>ค่าเสื่อมราคา-ครุภัณฑ์โฆษณาและเผยแพร่</v>
          </cell>
          <cell r="C330">
            <v>34828.959999999999</v>
          </cell>
          <cell r="D330">
            <v>0</v>
          </cell>
          <cell r="E330">
            <v>0</v>
          </cell>
          <cell r="F330">
            <v>0</v>
          </cell>
          <cell r="G330">
            <v>21073.53</v>
          </cell>
          <cell r="H330">
            <v>0</v>
          </cell>
          <cell r="I330">
            <v>0</v>
          </cell>
          <cell r="J330">
            <v>0</v>
          </cell>
          <cell r="K330">
            <v>10220.040000000001</v>
          </cell>
          <cell r="L330">
            <v>0</v>
          </cell>
          <cell r="M330">
            <v>0</v>
          </cell>
          <cell r="N330">
            <v>0</v>
          </cell>
          <cell r="O330">
            <v>4781.3999999999996</v>
          </cell>
          <cell r="P330">
            <v>0</v>
          </cell>
          <cell r="Q330">
            <v>0</v>
          </cell>
          <cell r="R330">
            <v>0</v>
          </cell>
          <cell r="S330">
            <v>2370.5100000000002</v>
          </cell>
          <cell r="T330">
            <v>0</v>
          </cell>
          <cell r="U330">
            <v>0</v>
          </cell>
          <cell r="V330">
            <v>4699.08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6278.41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7787.08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4163.76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36800.71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15444.97</v>
          </cell>
          <cell r="CJ330">
            <v>0</v>
          </cell>
          <cell r="CK330">
            <v>0</v>
          </cell>
          <cell r="CL330">
            <v>12000</v>
          </cell>
        </row>
        <row r="331">
          <cell r="A331" t="str">
            <v>5105010117.101</v>
          </cell>
          <cell r="B331" t="str">
            <v>ค่าเสื่อมราคา-ครุภัณฑ์การเกษตร</v>
          </cell>
          <cell r="C331">
            <v>0</v>
          </cell>
          <cell r="D331">
            <v>0</v>
          </cell>
          <cell r="E331">
            <v>0</v>
          </cell>
          <cell r="F331">
            <v>853.27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7490.01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45894.39</v>
          </cell>
          <cell r="CJ331">
            <v>0</v>
          </cell>
          <cell r="CK331">
            <v>0</v>
          </cell>
          <cell r="CL331">
            <v>0</v>
          </cell>
        </row>
        <row r="332">
          <cell r="A332" t="str">
            <v>5105010121.101</v>
          </cell>
          <cell r="B332" t="str">
            <v>ค่าเสื่อมราคา-ครุภัณฑ์ก่อสร้าง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127119</v>
          </cell>
        </row>
        <row r="333">
          <cell r="A333" t="str">
            <v>5105010125.101</v>
          </cell>
          <cell r="B333" t="str">
            <v>ค่าเสื่อมราคา-ครุภัณฑ์วิทยาศาสตร์ และการแพทย์</v>
          </cell>
          <cell r="C333">
            <v>23039138.890000001</v>
          </cell>
          <cell r="D333">
            <v>0</v>
          </cell>
          <cell r="E333">
            <v>0</v>
          </cell>
          <cell r="F333">
            <v>83338.84</v>
          </cell>
          <cell r="G333">
            <v>0</v>
          </cell>
          <cell r="H333">
            <v>0</v>
          </cell>
          <cell r="I333">
            <v>104296.5</v>
          </cell>
          <cell r="J333">
            <v>0</v>
          </cell>
          <cell r="K333">
            <v>806610.72</v>
          </cell>
          <cell r="L333">
            <v>0</v>
          </cell>
          <cell r="M333">
            <v>1107425.73</v>
          </cell>
          <cell r="N333">
            <v>0</v>
          </cell>
          <cell r="O333">
            <v>8861372.4199999999</v>
          </cell>
          <cell r="P333">
            <v>241799.61</v>
          </cell>
          <cell r="Q333">
            <v>0</v>
          </cell>
          <cell r="R333">
            <v>0</v>
          </cell>
          <cell r="S333">
            <v>114644.21</v>
          </cell>
          <cell r="T333">
            <v>0</v>
          </cell>
          <cell r="U333">
            <v>42224.1</v>
          </cell>
          <cell r="V333">
            <v>245000.04</v>
          </cell>
          <cell r="W333">
            <v>275927.78999999998</v>
          </cell>
          <cell r="X333">
            <v>1043534.63</v>
          </cell>
          <cell r="Y333">
            <v>89418.31</v>
          </cell>
          <cell r="Z333">
            <v>687279.96</v>
          </cell>
          <cell r="AA333">
            <v>685124.04</v>
          </cell>
          <cell r="AB333">
            <v>423565.36</v>
          </cell>
          <cell r="AC333">
            <v>0</v>
          </cell>
          <cell r="AD333">
            <v>1113653.67</v>
          </cell>
          <cell r="AE333">
            <v>0</v>
          </cell>
          <cell r="AF333">
            <v>203406.64</v>
          </cell>
          <cell r="AG333">
            <v>810462.22</v>
          </cell>
          <cell r="AH333">
            <v>1013615.16</v>
          </cell>
          <cell r="AI333">
            <v>562071.64</v>
          </cell>
          <cell r="AJ333">
            <v>861586.01</v>
          </cell>
          <cell r="AK333">
            <v>15494996.279999999</v>
          </cell>
          <cell r="AL333">
            <v>0</v>
          </cell>
          <cell r="AM333">
            <v>68952.38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88000.04</v>
          </cell>
          <cell r="AT333">
            <v>0</v>
          </cell>
          <cell r="AU333">
            <v>0</v>
          </cell>
          <cell r="AV333">
            <v>0</v>
          </cell>
          <cell r="AW333">
            <v>179032.08</v>
          </cell>
          <cell r="AX333">
            <v>138449.04</v>
          </cell>
          <cell r="AY333">
            <v>0</v>
          </cell>
          <cell r="AZ333">
            <v>0</v>
          </cell>
          <cell r="BA333">
            <v>5460786.5999999996</v>
          </cell>
          <cell r="BB333">
            <v>0</v>
          </cell>
          <cell r="BC333">
            <v>16529976.029999999</v>
          </cell>
          <cell r="BD333">
            <v>259125</v>
          </cell>
          <cell r="BE333">
            <v>1126334.53</v>
          </cell>
          <cell r="BF333">
            <v>0</v>
          </cell>
          <cell r="BG333">
            <v>1449109.08</v>
          </cell>
          <cell r="BH333">
            <v>0</v>
          </cell>
          <cell r="BI333">
            <v>181124.72</v>
          </cell>
          <cell r="BJ333">
            <v>654605.02</v>
          </cell>
          <cell r="BK333">
            <v>0</v>
          </cell>
          <cell r="BL333">
            <v>5305617.34</v>
          </cell>
          <cell r="BM333">
            <v>1289215</v>
          </cell>
          <cell r="BN333">
            <v>1104898.33</v>
          </cell>
          <cell r="BO333">
            <v>575438.79</v>
          </cell>
          <cell r="BP333">
            <v>112660.62</v>
          </cell>
          <cell r="BQ333">
            <v>2607095.8199999998</v>
          </cell>
          <cell r="BR333">
            <v>15972338.51</v>
          </cell>
          <cell r="BS333">
            <v>0</v>
          </cell>
          <cell r="BT333">
            <v>0</v>
          </cell>
          <cell r="BU333">
            <v>3839919.96</v>
          </cell>
          <cell r="BV333">
            <v>0</v>
          </cell>
          <cell r="BW333">
            <v>51699.96</v>
          </cell>
          <cell r="BX333">
            <v>824340</v>
          </cell>
          <cell r="BY333">
            <v>747466.67</v>
          </cell>
          <cell r="BZ333">
            <v>705258.31</v>
          </cell>
          <cell r="CA333">
            <v>210805.1</v>
          </cell>
          <cell r="CB333">
            <v>158084.56</v>
          </cell>
          <cell r="CC333">
            <v>2262321.9</v>
          </cell>
          <cell r="CD333">
            <v>105658.35</v>
          </cell>
          <cell r="CE333">
            <v>2062656.96</v>
          </cell>
          <cell r="CF333">
            <v>0</v>
          </cell>
          <cell r="CG333">
            <v>0</v>
          </cell>
          <cell r="CH333">
            <v>164047.60999999999</v>
          </cell>
          <cell r="CI333">
            <v>1205379.8999999999</v>
          </cell>
          <cell r="CJ333">
            <v>678616.7</v>
          </cell>
          <cell r="CK333">
            <v>0</v>
          </cell>
          <cell r="CL333">
            <v>1383893.16</v>
          </cell>
        </row>
        <row r="334">
          <cell r="A334" t="str">
            <v>5105010127.101</v>
          </cell>
          <cell r="B334" t="str">
            <v>ค่าเสื่อมราคา-อุปกรณ์คอมพิวเตอร์</v>
          </cell>
          <cell r="C334">
            <v>10931.87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100581.64</v>
          </cell>
          <cell r="L334">
            <v>0</v>
          </cell>
          <cell r="M334">
            <v>0</v>
          </cell>
          <cell r="N334">
            <v>0</v>
          </cell>
          <cell r="O334">
            <v>0.02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54813.88</v>
          </cell>
          <cell r="AJ334">
            <v>9930.2800000000007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39448.68</v>
          </cell>
          <cell r="BB334">
            <v>0</v>
          </cell>
          <cell r="BC334">
            <v>206392.7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4901.93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0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  <cell r="CL334">
            <v>67010.77</v>
          </cell>
        </row>
        <row r="335">
          <cell r="A335" t="str">
            <v>5105010129.101</v>
          </cell>
          <cell r="B335" t="str">
            <v>ค่าเสื่อมราคา - ครุภัณฑ์การศึกษา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1624.89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83298.600000000006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0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  <cell r="CL335">
            <v>0</v>
          </cell>
        </row>
        <row r="336">
          <cell r="A336" t="str">
            <v>5105010131.101</v>
          </cell>
          <cell r="B336" t="str">
            <v>ค่าเสื่อมราคา-ครุภัณฑ์งานบ้านงานครัว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69579.960000000006</v>
          </cell>
          <cell r="L336">
            <v>0</v>
          </cell>
          <cell r="M336">
            <v>0</v>
          </cell>
          <cell r="N336">
            <v>0</v>
          </cell>
          <cell r="O336">
            <v>533333.29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964866.4</v>
          </cell>
          <cell r="X336">
            <v>0</v>
          </cell>
          <cell r="Y336">
            <v>32413.25</v>
          </cell>
          <cell r="Z336">
            <v>263886.88</v>
          </cell>
          <cell r="AA336">
            <v>0</v>
          </cell>
          <cell r="AB336">
            <v>0</v>
          </cell>
          <cell r="AC336">
            <v>0</v>
          </cell>
          <cell r="AD336">
            <v>250000</v>
          </cell>
          <cell r="AE336">
            <v>0</v>
          </cell>
          <cell r="AF336">
            <v>132191.01</v>
          </cell>
          <cell r="AG336">
            <v>0</v>
          </cell>
          <cell r="AH336">
            <v>0</v>
          </cell>
          <cell r="AI336">
            <v>2390.73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94451.04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0.12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108333.32</v>
          </cell>
          <cell r="BQ336">
            <v>0</v>
          </cell>
          <cell r="BR336">
            <v>83333.279999999999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229166.63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0</v>
          </cell>
          <cell r="CH336">
            <v>0</v>
          </cell>
          <cell r="CI336">
            <v>0</v>
          </cell>
          <cell r="CJ336">
            <v>0</v>
          </cell>
          <cell r="CK336">
            <v>69000</v>
          </cell>
          <cell r="CL336">
            <v>162622.69</v>
          </cell>
        </row>
        <row r="337">
          <cell r="A337" t="str">
            <v>5105010133.101</v>
          </cell>
          <cell r="B337" t="str">
            <v>บัญชีค่าเสื่อมราคา - ครุภัณฑ์กีฬา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0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  <cell r="CL337">
            <v>0</v>
          </cell>
        </row>
        <row r="338">
          <cell r="A338" t="str">
            <v>5105010135.101</v>
          </cell>
          <cell r="B338" t="str">
            <v>บัญชีค่าเสื่อมราคา - ครุภัณฑ์ดนตรี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B338">
            <v>0</v>
          </cell>
          <cell r="CC338">
            <v>0</v>
          </cell>
          <cell r="CD338">
            <v>0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</row>
        <row r="339">
          <cell r="A339" t="str">
            <v>5105010137.101</v>
          </cell>
          <cell r="B339" t="str">
            <v>บัญชีค่าเสื่อมราคา - ครุภัณฑ์สนาม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</row>
        <row r="340">
          <cell r="A340" t="str">
            <v>5105010139.101</v>
          </cell>
          <cell r="B340" t="str">
            <v>ค่าเสื่อมราคา-ครุภัณฑ์อื่น</v>
          </cell>
          <cell r="C340">
            <v>141722.35999999999</v>
          </cell>
          <cell r="D340">
            <v>0</v>
          </cell>
          <cell r="E340">
            <v>0</v>
          </cell>
          <cell r="F340">
            <v>1072.08</v>
          </cell>
          <cell r="G340">
            <v>0</v>
          </cell>
          <cell r="H340">
            <v>0</v>
          </cell>
          <cell r="I340">
            <v>0</v>
          </cell>
          <cell r="J340">
            <v>12810.5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24015.84</v>
          </cell>
          <cell r="BD340">
            <v>0</v>
          </cell>
          <cell r="BE340">
            <v>0</v>
          </cell>
          <cell r="BF340">
            <v>0</v>
          </cell>
          <cell r="BG340">
            <v>2299.92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18000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</row>
        <row r="341">
          <cell r="A341" t="str">
            <v>5105010148.101</v>
          </cell>
          <cell r="B341" t="str">
            <v>ค่าตัดจำหน่าย-โปรแกรมคอมพิวเตอร์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6338.9</v>
          </cell>
          <cell r="I341">
            <v>0</v>
          </cell>
          <cell r="J341">
            <v>0</v>
          </cell>
          <cell r="K341">
            <v>6333.36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41936.379999999997</v>
          </cell>
          <cell r="AH341">
            <v>0</v>
          </cell>
          <cell r="AI341">
            <v>0</v>
          </cell>
          <cell r="AJ341">
            <v>0</v>
          </cell>
          <cell r="AK341">
            <v>16107.3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5480.69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4</v>
          </cell>
          <cell r="BE341">
            <v>1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1583.33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999.96</v>
          </cell>
        </row>
        <row r="342">
          <cell r="A342" t="str">
            <v>5105010149.102</v>
          </cell>
          <cell r="B342" t="str">
            <v>ค่าตัดจำหน่าย-สินทรัพย์ที่ไม่มีตัวตนอื่น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</row>
        <row r="343">
          <cell r="A343" t="str">
            <v>5105010158.101</v>
          </cell>
          <cell r="B343" t="str">
            <v>ค่าเสื่อมราคาส่วนปรับปรุงอาคาร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1603</v>
          </cell>
          <cell r="BX343">
            <v>0</v>
          </cell>
          <cell r="BY343">
            <v>103935.03</v>
          </cell>
          <cell r="BZ343">
            <v>0</v>
          </cell>
          <cell r="CA343">
            <v>0</v>
          </cell>
          <cell r="CB343">
            <v>16800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</row>
        <row r="344">
          <cell r="A344" t="str">
            <v>5105010160.101</v>
          </cell>
          <cell r="B344" t="str">
            <v>ค่าเสื่อมราคาอาคารเพื่อพักอาศัย -  Interface</v>
          </cell>
          <cell r="C344">
            <v>1099242.47</v>
          </cell>
          <cell r="D344">
            <v>154412.34</v>
          </cell>
          <cell r="E344">
            <v>302720.8</v>
          </cell>
          <cell r="F344">
            <v>0</v>
          </cell>
          <cell r="G344">
            <v>325403.96000000002</v>
          </cell>
          <cell r="H344">
            <v>205041.8</v>
          </cell>
          <cell r="I344">
            <v>0</v>
          </cell>
          <cell r="J344">
            <v>0</v>
          </cell>
          <cell r="K344">
            <v>0</v>
          </cell>
          <cell r="L344">
            <v>291124.45</v>
          </cell>
          <cell r="M344">
            <v>0</v>
          </cell>
          <cell r="N344">
            <v>677599.26</v>
          </cell>
          <cell r="O344">
            <v>1163687.3400000001</v>
          </cell>
          <cell r="P344">
            <v>46182.27</v>
          </cell>
          <cell r="Q344">
            <v>125903.16</v>
          </cell>
          <cell r="R344">
            <v>125143.99</v>
          </cell>
          <cell r="S344">
            <v>16386.12</v>
          </cell>
          <cell r="T344">
            <v>181447.59</v>
          </cell>
          <cell r="U344">
            <v>15351.6</v>
          </cell>
          <cell r="V344">
            <v>0</v>
          </cell>
          <cell r="W344">
            <v>0</v>
          </cell>
          <cell r="X344">
            <v>0</v>
          </cell>
          <cell r="Y344">
            <v>86636.72</v>
          </cell>
          <cell r="Z344">
            <v>920.01</v>
          </cell>
          <cell r="AA344">
            <v>0</v>
          </cell>
          <cell r="AB344">
            <v>73326.36</v>
          </cell>
          <cell r="AC344">
            <v>329004</v>
          </cell>
          <cell r="AD344">
            <v>275208</v>
          </cell>
          <cell r="AE344">
            <v>236832.16</v>
          </cell>
          <cell r="AF344">
            <v>20043.990000000002</v>
          </cell>
          <cell r="AG344">
            <v>2383.3200000000002</v>
          </cell>
          <cell r="AH344">
            <v>0</v>
          </cell>
          <cell r="AI344">
            <v>0</v>
          </cell>
          <cell r="AJ344">
            <v>0</v>
          </cell>
          <cell r="AK344">
            <v>2221411.9</v>
          </cell>
          <cell r="AL344">
            <v>0</v>
          </cell>
          <cell r="AM344">
            <v>239828</v>
          </cell>
          <cell r="AN344">
            <v>12632.49</v>
          </cell>
          <cell r="AO344">
            <v>345668</v>
          </cell>
          <cell r="AP344">
            <v>555245.04</v>
          </cell>
          <cell r="AQ344">
            <v>0</v>
          </cell>
          <cell r="AR344">
            <v>1327546.8</v>
          </cell>
          <cell r="AS344">
            <v>239828.04</v>
          </cell>
          <cell r="AT344">
            <v>300647.88</v>
          </cell>
          <cell r="AU344">
            <v>1739160.6</v>
          </cell>
          <cell r="AV344">
            <v>0</v>
          </cell>
          <cell r="AW344">
            <v>0</v>
          </cell>
          <cell r="AX344">
            <v>324293.40000000002</v>
          </cell>
          <cell r="AY344">
            <v>32379.96</v>
          </cell>
          <cell r="AZ344">
            <v>0</v>
          </cell>
          <cell r="BA344">
            <v>616599.71</v>
          </cell>
          <cell r="BB344">
            <v>990265.08</v>
          </cell>
          <cell r="BC344">
            <v>0</v>
          </cell>
          <cell r="BD344">
            <v>544084.73</v>
          </cell>
          <cell r="BE344">
            <v>0</v>
          </cell>
          <cell r="BF344">
            <v>51008.04</v>
          </cell>
          <cell r="BG344">
            <v>912953.52</v>
          </cell>
          <cell r="BH344">
            <v>557155.80000000005</v>
          </cell>
          <cell r="BI344">
            <v>377705.86</v>
          </cell>
          <cell r="BJ344">
            <v>310995.96000000002</v>
          </cell>
          <cell r="BK344">
            <v>0</v>
          </cell>
          <cell r="BL344">
            <v>0</v>
          </cell>
          <cell r="BM344">
            <v>60288</v>
          </cell>
          <cell r="BN344">
            <v>74824</v>
          </cell>
          <cell r="BO344">
            <v>303113.28000000003</v>
          </cell>
          <cell r="BP344">
            <v>0</v>
          </cell>
          <cell r="BQ344">
            <v>20628</v>
          </cell>
          <cell r="BR344">
            <v>2100800.04</v>
          </cell>
          <cell r="BS344">
            <v>269000.03000000003</v>
          </cell>
          <cell r="BT344">
            <v>199940.04</v>
          </cell>
          <cell r="BU344">
            <v>0</v>
          </cell>
          <cell r="BV344">
            <v>0</v>
          </cell>
          <cell r="BW344">
            <v>30400.04</v>
          </cell>
          <cell r="BX344">
            <v>474871.55</v>
          </cell>
          <cell r="BY344">
            <v>0</v>
          </cell>
          <cell r="BZ344">
            <v>69082.320000000007</v>
          </cell>
          <cell r="CA344">
            <v>199839.96</v>
          </cell>
          <cell r="CB344">
            <v>117299.88</v>
          </cell>
          <cell r="CC344">
            <v>489212.56</v>
          </cell>
          <cell r="CD344">
            <v>426680.04</v>
          </cell>
          <cell r="CE344">
            <v>179600.04</v>
          </cell>
          <cell r="CF344">
            <v>52000.05</v>
          </cell>
          <cell r="CG344">
            <v>70979.759999999995</v>
          </cell>
          <cell r="CH344">
            <v>323555.15999999997</v>
          </cell>
          <cell r="CI344">
            <v>0</v>
          </cell>
          <cell r="CJ344">
            <v>439644</v>
          </cell>
          <cell r="CK344">
            <v>0</v>
          </cell>
          <cell r="CL344">
            <v>3056.38</v>
          </cell>
        </row>
        <row r="345">
          <cell r="A345" t="str">
            <v>5105010160.102</v>
          </cell>
          <cell r="B345" t="str">
            <v>ค่าเสื่อมราคาอาคารสำนักงาน-  Interface</v>
          </cell>
          <cell r="C345">
            <v>31138.57</v>
          </cell>
          <cell r="D345">
            <v>400976.27</v>
          </cell>
          <cell r="E345">
            <v>49882.02</v>
          </cell>
          <cell r="F345">
            <v>0</v>
          </cell>
          <cell r="G345">
            <v>87399.97</v>
          </cell>
          <cell r="H345">
            <v>658998.67000000004</v>
          </cell>
          <cell r="I345">
            <v>0</v>
          </cell>
          <cell r="J345">
            <v>856262.86</v>
          </cell>
          <cell r="K345">
            <v>0</v>
          </cell>
          <cell r="L345">
            <v>130141.73</v>
          </cell>
          <cell r="M345">
            <v>1658743.67</v>
          </cell>
          <cell r="N345">
            <v>465608</v>
          </cell>
          <cell r="O345">
            <v>2866973.22</v>
          </cell>
          <cell r="P345">
            <v>498298.69</v>
          </cell>
          <cell r="Q345">
            <v>656625.32999999996</v>
          </cell>
          <cell r="R345">
            <v>3202110.29</v>
          </cell>
          <cell r="S345">
            <v>71059.89</v>
          </cell>
          <cell r="T345">
            <v>97849.82</v>
          </cell>
          <cell r="U345">
            <v>143795.29999999999</v>
          </cell>
          <cell r="V345">
            <v>98864.59</v>
          </cell>
          <cell r="W345">
            <v>2674655.7200000002</v>
          </cell>
          <cell r="X345">
            <v>120227.01</v>
          </cell>
          <cell r="Y345">
            <v>340752.06</v>
          </cell>
          <cell r="Z345">
            <v>86079.96</v>
          </cell>
          <cell r="AA345">
            <v>3570.96</v>
          </cell>
          <cell r="AB345">
            <v>18842.52</v>
          </cell>
          <cell r="AC345">
            <v>225002.64</v>
          </cell>
          <cell r="AD345">
            <v>80777.279999999999</v>
          </cell>
          <cell r="AE345">
            <v>89443.33</v>
          </cell>
          <cell r="AF345">
            <v>66975.39</v>
          </cell>
          <cell r="AG345">
            <v>205402.2</v>
          </cell>
          <cell r="AH345">
            <v>778559.6</v>
          </cell>
          <cell r="AI345">
            <v>38369.440000000002</v>
          </cell>
          <cell r="AJ345">
            <v>68150.02</v>
          </cell>
          <cell r="AK345">
            <v>4128431.83</v>
          </cell>
          <cell r="AL345">
            <v>197003.88</v>
          </cell>
          <cell r="AM345">
            <v>127120</v>
          </cell>
          <cell r="AN345">
            <v>1515748.05</v>
          </cell>
          <cell r="AO345">
            <v>580160.81000000006</v>
          </cell>
          <cell r="AP345">
            <v>108761.76</v>
          </cell>
          <cell r="AQ345">
            <v>5693.31</v>
          </cell>
          <cell r="AR345">
            <v>4023905.88</v>
          </cell>
          <cell r="AS345">
            <v>45920.04</v>
          </cell>
          <cell r="AT345">
            <v>1001126.76</v>
          </cell>
          <cell r="AU345">
            <v>833685.71</v>
          </cell>
          <cell r="AV345">
            <v>32811</v>
          </cell>
          <cell r="AW345">
            <v>26312</v>
          </cell>
          <cell r="AX345">
            <v>1000819.92</v>
          </cell>
          <cell r="AY345">
            <v>45026.64</v>
          </cell>
          <cell r="AZ345">
            <v>130003.5</v>
          </cell>
          <cell r="BA345">
            <v>2090598</v>
          </cell>
          <cell r="BB345">
            <v>3341891.88</v>
          </cell>
          <cell r="BC345">
            <v>5957572.2000000002</v>
          </cell>
          <cell r="BD345">
            <v>1225759.99</v>
          </cell>
          <cell r="BE345">
            <v>61967.96</v>
          </cell>
          <cell r="BF345">
            <v>126988.2</v>
          </cell>
          <cell r="BG345">
            <v>3689966.67</v>
          </cell>
          <cell r="BH345">
            <v>24183.96</v>
          </cell>
          <cell r="BI345">
            <v>266942.14</v>
          </cell>
          <cell r="BJ345">
            <v>123450.86</v>
          </cell>
          <cell r="BK345">
            <v>0</v>
          </cell>
          <cell r="BL345">
            <v>501364.17</v>
          </cell>
          <cell r="BM345">
            <v>574270</v>
          </cell>
          <cell r="BN345">
            <v>267876.65000000002</v>
          </cell>
          <cell r="BO345">
            <v>413453.28</v>
          </cell>
          <cell r="BP345">
            <v>68573.25</v>
          </cell>
          <cell r="BQ345">
            <v>59433</v>
          </cell>
          <cell r="BR345">
            <v>23494728.59</v>
          </cell>
          <cell r="BS345">
            <v>58003.92</v>
          </cell>
          <cell r="BT345">
            <v>309120</v>
          </cell>
          <cell r="BU345">
            <v>0</v>
          </cell>
          <cell r="BV345">
            <v>0</v>
          </cell>
          <cell r="BW345">
            <v>0</v>
          </cell>
          <cell r="BX345">
            <v>1498486.76</v>
          </cell>
          <cell r="BY345">
            <v>0</v>
          </cell>
          <cell r="BZ345">
            <v>384864.36</v>
          </cell>
          <cell r="CA345">
            <v>59199.96</v>
          </cell>
          <cell r="CB345">
            <v>0</v>
          </cell>
          <cell r="CC345">
            <v>0</v>
          </cell>
          <cell r="CD345">
            <v>0</v>
          </cell>
          <cell r="CE345">
            <v>163669.79999999999</v>
          </cell>
          <cell r="CF345">
            <v>440636.77</v>
          </cell>
          <cell r="CG345">
            <v>81359.929999999993</v>
          </cell>
          <cell r="CH345">
            <v>57579.96</v>
          </cell>
          <cell r="CI345">
            <v>0</v>
          </cell>
          <cell r="CJ345">
            <v>2210090.16</v>
          </cell>
          <cell r="CK345">
            <v>0</v>
          </cell>
          <cell r="CL345">
            <v>6435.36</v>
          </cell>
        </row>
        <row r="346">
          <cell r="A346" t="str">
            <v>5105010160.103</v>
          </cell>
          <cell r="B346" t="str">
            <v>ค่าเสื่อมราคาอาคารเพื่อประโยชน์อื่น- Interface</v>
          </cell>
          <cell r="C346">
            <v>57520.37</v>
          </cell>
          <cell r="D346">
            <v>97429.26</v>
          </cell>
          <cell r="E346">
            <v>43681.16</v>
          </cell>
          <cell r="F346">
            <v>140900</v>
          </cell>
          <cell r="G346">
            <v>9500</v>
          </cell>
          <cell r="H346">
            <v>9691.93</v>
          </cell>
          <cell r="I346">
            <v>0</v>
          </cell>
          <cell r="J346">
            <v>0</v>
          </cell>
          <cell r="K346">
            <v>0</v>
          </cell>
          <cell r="L346">
            <v>79747.53</v>
          </cell>
          <cell r="M346">
            <v>19584.93</v>
          </cell>
          <cell r="N346">
            <v>0</v>
          </cell>
          <cell r="O346">
            <v>46142.81</v>
          </cell>
          <cell r="P346">
            <v>10466.66</v>
          </cell>
          <cell r="Q346">
            <v>155884.4</v>
          </cell>
          <cell r="R346">
            <v>92846.65</v>
          </cell>
          <cell r="S346">
            <v>162921.60000000001</v>
          </cell>
          <cell r="T346">
            <v>67317.56</v>
          </cell>
          <cell r="U346">
            <v>0</v>
          </cell>
          <cell r="V346">
            <v>5333.28</v>
          </cell>
          <cell r="W346">
            <v>139145.39000000001</v>
          </cell>
          <cell r="X346">
            <v>28351.759999999998</v>
          </cell>
          <cell r="Y346">
            <v>124311.01</v>
          </cell>
          <cell r="Z346">
            <v>2360.04</v>
          </cell>
          <cell r="AA346">
            <v>18197.52</v>
          </cell>
          <cell r="AB346">
            <v>0</v>
          </cell>
          <cell r="AC346">
            <v>0</v>
          </cell>
          <cell r="AD346">
            <v>0</v>
          </cell>
          <cell r="AE346">
            <v>18247.900000000001</v>
          </cell>
          <cell r="AF346">
            <v>28512</v>
          </cell>
          <cell r="AG346">
            <v>105936</v>
          </cell>
          <cell r="AH346">
            <v>67010.350000000006</v>
          </cell>
          <cell r="AI346">
            <v>14999.12</v>
          </cell>
          <cell r="AJ346">
            <v>71666.679999999993</v>
          </cell>
          <cell r="AK346">
            <v>127107.6</v>
          </cell>
          <cell r="AL346">
            <v>0</v>
          </cell>
          <cell r="AM346">
            <v>18000</v>
          </cell>
          <cell r="AN346">
            <v>102334.33</v>
          </cell>
          <cell r="AO346">
            <v>23333.34</v>
          </cell>
          <cell r="AP346">
            <v>108444.16</v>
          </cell>
          <cell r="AQ346">
            <v>218390.04</v>
          </cell>
          <cell r="AR346">
            <v>0</v>
          </cell>
          <cell r="AS346">
            <v>73262.28</v>
          </cell>
          <cell r="AT346">
            <v>68767.56</v>
          </cell>
          <cell r="AU346">
            <v>414955.41</v>
          </cell>
          <cell r="AV346">
            <v>88940.64</v>
          </cell>
          <cell r="AW346">
            <v>6200</v>
          </cell>
          <cell r="AX346">
            <v>0</v>
          </cell>
          <cell r="AY346">
            <v>351200.04</v>
          </cell>
          <cell r="AZ346">
            <v>308639.52</v>
          </cell>
          <cell r="BA346">
            <v>137109.96</v>
          </cell>
          <cell r="BB346">
            <v>149485.68</v>
          </cell>
          <cell r="BC346">
            <v>0</v>
          </cell>
          <cell r="BD346">
            <v>358659.78</v>
          </cell>
          <cell r="BE346">
            <v>0</v>
          </cell>
          <cell r="BF346">
            <v>27066.720000000001</v>
          </cell>
          <cell r="BG346">
            <v>0</v>
          </cell>
          <cell r="BH346">
            <v>0</v>
          </cell>
          <cell r="BI346">
            <v>0</v>
          </cell>
          <cell r="BJ346">
            <v>45111.199999999997</v>
          </cell>
          <cell r="BK346">
            <v>0</v>
          </cell>
          <cell r="BL346">
            <v>0</v>
          </cell>
          <cell r="BM346">
            <v>19403.59</v>
          </cell>
          <cell r="BN346">
            <v>69385.16</v>
          </cell>
          <cell r="BO346">
            <v>46959.3</v>
          </cell>
          <cell r="BP346">
            <v>19096.8</v>
          </cell>
          <cell r="BQ346">
            <v>73499.09</v>
          </cell>
          <cell r="BR346">
            <v>3119876.64</v>
          </cell>
          <cell r="BS346">
            <v>54876</v>
          </cell>
          <cell r="BT346">
            <v>43160.04</v>
          </cell>
          <cell r="BU346">
            <v>0</v>
          </cell>
          <cell r="BV346">
            <v>58990.96</v>
          </cell>
          <cell r="BW346">
            <v>140344.01999999999</v>
          </cell>
          <cell r="BX346">
            <v>53444.04</v>
          </cell>
          <cell r="BY346">
            <v>18084.25</v>
          </cell>
          <cell r="BZ346">
            <v>71918.64</v>
          </cell>
          <cell r="CA346">
            <v>6653.28</v>
          </cell>
          <cell r="CB346">
            <v>126607.49</v>
          </cell>
          <cell r="CC346">
            <v>123560</v>
          </cell>
          <cell r="CD346">
            <v>444528</v>
          </cell>
          <cell r="CE346">
            <v>15317.04</v>
          </cell>
          <cell r="CF346">
            <v>16480.060000000001</v>
          </cell>
          <cell r="CG346">
            <v>24399.96</v>
          </cell>
          <cell r="CH346">
            <v>221775.72</v>
          </cell>
          <cell r="CI346">
            <v>0</v>
          </cell>
          <cell r="CJ346">
            <v>0</v>
          </cell>
          <cell r="CK346">
            <v>24780</v>
          </cell>
          <cell r="CL346">
            <v>25790</v>
          </cell>
        </row>
        <row r="347">
          <cell r="A347" t="str">
            <v>5105010160.104</v>
          </cell>
          <cell r="B347" t="str">
            <v>ค่าเสื่อมราคาสิ่งปลูกสร้าง -Interface</v>
          </cell>
          <cell r="C347">
            <v>135478</v>
          </cell>
          <cell r="D347">
            <v>95898.07</v>
          </cell>
          <cell r="E347">
            <v>214198.98</v>
          </cell>
          <cell r="F347">
            <v>247541.98</v>
          </cell>
          <cell r="G347">
            <v>57107.18</v>
          </cell>
          <cell r="H347">
            <v>119300.58</v>
          </cell>
          <cell r="I347">
            <v>0</v>
          </cell>
          <cell r="J347">
            <v>33248.379999999997</v>
          </cell>
          <cell r="K347">
            <v>0</v>
          </cell>
          <cell r="L347">
            <v>0</v>
          </cell>
          <cell r="M347">
            <v>301491.32</v>
          </cell>
          <cell r="N347">
            <v>0</v>
          </cell>
          <cell r="O347">
            <v>548020.96</v>
          </cell>
          <cell r="P347">
            <v>42999.98</v>
          </cell>
          <cell r="Q347">
            <v>47516.67</v>
          </cell>
          <cell r="R347">
            <v>75753.990000000005</v>
          </cell>
          <cell r="S347">
            <v>19166.66</v>
          </cell>
          <cell r="T347">
            <v>33360</v>
          </cell>
          <cell r="U347">
            <v>54586.67</v>
          </cell>
          <cell r="V347">
            <v>39966.97</v>
          </cell>
          <cell r="W347">
            <v>269336.71000000002</v>
          </cell>
          <cell r="X347">
            <v>90508.67</v>
          </cell>
          <cell r="Y347">
            <v>511911.87</v>
          </cell>
          <cell r="Z347">
            <v>232384.74</v>
          </cell>
          <cell r="AA347">
            <v>66587.88</v>
          </cell>
          <cell r="AB347">
            <v>13845.36</v>
          </cell>
          <cell r="AC347">
            <v>179386.65</v>
          </cell>
          <cell r="AD347">
            <v>231567.07</v>
          </cell>
          <cell r="AE347">
            <v>0</v>
          </cell>
          <cell r="AF347">
            <v>38233.33</v>
          </cell>
          <cell r="AG347">
            <v>26946.48</v>
          </cell>
          <cell r="AH347">
            <v>84504.8</v>
          </cell>
          <cell r="AI347">
            <v>0</v>
          </cell>
          <cell r="AJ347">
            <v>0</v>
          </cell>
          <cell r="AK347">
            <v>248920.84</v>
          </cell>
          <cell r="AL347">
            <v>58266.720000000001</v>
          </cell>
          <cell r="AM347">
            <v>35900</v>
          </cell>
          <cell r="AN347">
            <v>257777.05</v>
          </cell>
          <cell r="AO347">
            <v>98516</v>
          </cell>
          <cell r="AP347">
            <v>210268.63</v>
          </cell>
          <cell r="AQ347">
            <v>0</v>
          </cell>
          <cell r="AR347">
            <v>93960</v>
          </cell>
          <cell r="AS347">
            <v>159983.54</v>
          </cell>
          <cell r="AT347">
            <v>320838.07</v>
          </cell>
          <cell r="AU347">
            <v>23060</v>
          </cell>
          <cell r="AV347">
            <v>268428.36</v>
          </cell>
          <cell r="AW347">
            <v>0</v>
          </cell>
          <cell r="AX347">
            <v>33333.360000000001</v>
          </cell>
          <cell r="AY347">
            <v>0</v>
          </cell>
          <cell r="AZ347">
            <v>37740.839999999997</v>
          </cell>
          <cell r="BA347">
            <v>129111.12</v>
          </cell>
          <cell r="BB347">
            <v>49468.800000000003</v>
          </cell>
          <cell r="BC347">
            <v>0</v>
          </cell>
          <cell r="BD347">
            <v>313406.65000000002</v>
          </cell>
          <cell r="BE347">
            <v>100528.53</v>
          </cell>
          <cell r="BF347">
            <v>33990</v>
          </cell>
          <cell r="BG347">
            <v>566573.87</v>
          </cell>
          <cell r="BH347">
            <v>77190.36</v>
          </cell>
          <cell r="BI347">
            <v>200174.55</v>
          </cell>
          <cell r="BJ347">
            <v>86162.84</v>
          </cell>
          <cell r="BK347">
            <v>1826.64</v>
          </cell>
          <cell r="BL347">
            <v>0</v>
          </cell>
          <cell r="BM347">
            <v>249487.06</v>
          </cell>
          <cell r="BN347">
            <v>52291.47</v>
          </cell>
          <cell r="BO347">
            <v>30333.34</v>
          </cell>
          <cell r="BP347">
            <v>150975.57999999999</v>
          </cell>
          <cell r="BQ347">
            <v>5220</v>
          </cell>
          <cell r="BR347">
            <v>312064.23</v>
          </cell>
          <cell r="BS347">
            <v>96587.68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46293.32</v>
          </cell>
          <cell r="BY347">
            <v>0</v>
          </cell>
          <cell r="BZ347">
            <v>203545.32</v>
          </cell>
          <cell r="CA347">
            <v>0</v>
          </cell>
          <cell r="CB347">
            <v>0</v>
          </cell>
          <cell r="CC347">
            <v>9620.26</v>
          </cell>
          <cell r="CD347">
            <v>0</v>
          </cell>
          <cell r="CE347">
            <v>0</v>
          </cell>
          <cell r="CF347">
            <v>54219.58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260614.3</v>
          </cell>
          <cell r="CL347">
            <v>135300</v>
          </cell>
        </row>
        <row r="348">
          <cell r="A348" t="str">
            <v>5105010160.105</v>
          </cell>
          <cell r="B348" t="str">
            <v>ค่าเสื่อมราคาระบบประปา  -Interface</v>
          </cell>
          <cell r="C348">
            <v>0</v>
          </cell>
          <cell r="D348">
            <v>30372.51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10893.36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5306.67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6078.92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127768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9657.1200000000008</v>
          </cell>
          <cell r="BD348">
            <v>0</v>
          </cell>
          <cell r="BE348">
            <v>5063.83</v>
          </cell>
          <cell r="BF348">
            <v>9053.2800000000007</v>
          </cell>
          <cell r="BG348">
            <v>565976.07999999996</v>
          </cell>
          <cell r="BH348">
            <v>11666.64</v>
          </cell>
          <cell r="BI348">
            <v>49605.39</v>
          </cell>
          <cell r="BJ348">
            <v>59808.66</v>
          </cell>
          <cell r="BK348">
            <v>0</v>
          </cell>
          <cell r="BL348">
            <v>0</v>
          </cell>
          <cell r="BM348">
            <v>72781.929999999993</v>
          </cell>
          <cell r="BN348">
            <v>0</v>
          </cell>
          <cell r="BO348">
            <v>187977.56</v>
          </cell>
          <cell r="BP348">
            <v>26792.98</v>
          </cell>
          <cell r="BQ348">
            <v>6533.28</v>
          </cell>
          <cell r="BR348">
            <v>132118.20000000001</v>
          </cell>
          <cell r="BS348">
            <v>0</v>
          </cell>
          <cell r="BT348">
            <v>7169</v>
          </cell>
          <cell r="BU348">
            <v>0</v>
          </cell>
          <cell r="BV348">
            <v>0</v>
          </cell>
          <cell r="BW348">
            <v>0</v>
          </cell>
          <cell r="BX348">
            <v>174569.52</v>
          </cell>
          <cell r="BY348">
            <v>39473.96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5353.3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4700.04</v>
          </cell>
        </row>
        <row r="349">
          <cell r="A349" t="str">
            <v>5105010160.106</v>
          </cell>
          <cell r="B349" t="str">
            <v>ค่าเสื่อมราคาระบบบำบัดน้ำเสีย - Interface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61000.04</v>
          </cell>
          <cell r="AK349">
            <v>5296.15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5126.67</v>
          </cell>
          <cell r="AX349">
            <v>0</v>
          </cell>
          <cell r="AY349">
            <v>0</v>
          </cell>
          <cell r="AZ349">
            <v>7000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54859.68</v>
          </cell>
          <cell r="BH349">
            <v>31496.639999999999</v>
          </cell>
          <cell r="BI349">
            <v>55999.92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16698.18</v>
          </cell>
          <cell r="BP349">
            <v>0</v>
          </cell>
          <cell r="BQ349">
            <v>246000</v>
          </cell>
          <cell r="BR349">
            <v>104166.6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1883.16</v>
          </cell>
          <cell r="BX349">
            <v>0</v>
          </cell>
          <cell r="BY349">
            <v>0</v>
          </cell>
          <cell r="BZ349">
            <v>158696.4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8482.44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14000.04</v>
          </cell>
          <cell r="CK349">
            <v>0</v>
          </cell>
          <cell r="CL349">
            <v>0</v>
          </cell>
        </row>
        <row r="350">
          <cell r="A350" t="str">
            <v>5105010160.107</v>
          </cell>
          <cell r="B350" t="str">
            <v>ค่าเสื่อมราคาระบบไฟฟ้า  -Interface</v>
          </cell>
          <cell r="C350">
            <v>0</v>
          </cell>
          <cell r="D350">
            <v>264853.45</v>
          </cell>
          <cell r="E350">
            <v>23113.05</v>
          </cell>
          <cell r="F350">
            <v>0</v>
          </cell>
          <cell r="G350">
            <v>0</v>
          </cell>
          <cell r="H350">
            <v>85819.77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85209.48</v>
          </cell>
          <cell r="P350">
            <v>49666.67</v>
          </cell>
          <cell r="Q350">
            <v>239903.56</v>
          </cell>
          <cell r="R350">
            <v>5947.6</v>
          </cell>
          <cell r="S350">
            <v>83399.850000000006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41192.870000000003</v>
          </cell>
          <cell r="Y350">
            <v>19527.349999999999</v>
          </cell>
          <cell r="Z350">
            <v>0</v>
          </cell>
          <cell r="AA350">
            <v>0</v>
          </cell>
          <cell r="AB350">
            <v>26331.96</v>
          </cell>
          <cell r="AC350">
            <v>0</v>
          </cell>
          <cell r="AD350">
            <v>99733.33</v>
          </cell>
          <cell r="AE350">
            <v>0</v>
          </cell>
          <cell r="AF350">
            <v>8026.67</v>
          </cell>
          <cell r="AG350">
            <v>0</v>
          </cell>
          <cell r="AH350">
            <v>135309.15</v>
          </cell>
          <cell r="AI350">
            <v>51941.9</v>
          </cell>
          <cell r="AJ350">
            <v>3638.03</v>
          </cell>
          <cell r="AK350">
            <v>0</v>
          </cell>
          <cell r="AL350">
            <v>0</v>
          </cell>
          <cell r="AM350">
            <v>0</v>
          </cell>
          <cell r="AN350">
            <v>99966.65</v>
          </cell>
          <cell r="AO350">
            <v>0</v>
          </cell>
          <cell r="AP350">
            <v>114312.33</v>
          </cell>
          <cell r="AQ350">
            <v>0</v>
          </cell>
          <cell r="AR350">
            <v>0</v>
          </cell>
          <cell r="AS350">
            <v>68237.88</v>
          </cell>
          <cell r="AT350">
            <v>80058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44062.16</v>
          </cell>
          <cell r="BA350">
            <v>0</v>
          </cell>
          <cell r="BB350">
            <v>0</v>
          </cell>
          <cell r="BC350">
            <v>73535.039999999994</v>
          </cell>
          <cell r="BD350">
            <v>334999</v>
          </cell>
          <cell r="BE350">
            <v>46666.6</v>
          </cell>
          <cell r="BF350">
            <v>0</v>
          </cell>
          <cell r="BG350">
            <v>874343.66</v>
          </cell>
          <cell r="BH350">
            <v>99999.96</v>
          </cell>
          <cell r="BI350">
            <v>105528.9</v>
          </cell>
          <cell r="BJ350">
            <v>6892.2</v>
          </cell>
          <cell r="BK350">
            <v>0</v>
          </cell>
          <cell r="BL350">
            <v>0</v>
          </cell>
          <cell r="BM350">
            <v>0</v>
          </cell>
          <cell r="BN350">
            <v>50666.67</v>
          </cell>
          <cell r="BO350">
            <v>0</v>
          </cell>
          <cell r="BP350">
            <v>0</v>
          </cell>
          <cell r="BQ350">
            <v>0</v>
          </cell>
          <cell r="BR350">
            <v>902071.04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124129.65</v>
          </cell>
          <cell r="BY350">
            <v>9800.0400000000009</v>
          </cell>
          <cell r="BZ350">
            <v>41333.35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33333.360000000001</v>
          </cell>
          <cell r="CI350">
            <v>0</v>
          </cell>
          <cell r="CJ350">
            <v>83065.320000000007</v>
          </cell>
          <cell r="CK350">
            <v>0</v>
          </cell>
          <cell r="CL350">
            <v>17199.96</v>
          </cell>
        </row>
        <row r="351">
          <cell r="A351" t="str">
            <v>5105010160.108</v>
          </cell>
          <cell r="B351" t="str">
            <v>ค่าเสื่อมราคาระบบโทรศัพท์ - Interface</v>
          </cell>
          <cell r="C351">
            <v>0</v>
          </cell>
          <cell r="D351">
            <v>0</v>
          </cell>
          <cell r="E351">
            <v>33269.29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6598.26</v>
          </cell>
          <cell r="R351">
            <v>46366.7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199388.55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263898.12</v>
          </cell>
          <cell r="BD351">
            <v>0</v>
          </cell>
          <cell r="BE351">
            <v>23933.26</v>
          </cell>
          <cell r="BF351">
            <v>0</v>
          </cell>
          <cell r="BG351">
            <v>11403.48</v>
          </cell>
          <cell r="BH351">
            <v>0</v>
          </cell>
          <cell r="BI351">
            <v>0</v>
          </cell>
          <cell r="BJ351">
            <v>15983.4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32000.04</v>
          </cell>
          <cell r="BS351">
            <v>0</v>
          </cell>
          <cell r="BT351">
            <v>14380.8</v>
          </cell>
          <cell r="BU351">
            <v>0</v>
          </cell>
          <cell r="BV351">
            <v>7824.36</v>
          </cell>
          <cell r="BW351">
            <v>0</v>
          </cell>
          <cell r="BX351">
            <v>0</v>
          </cell>
          <cell r="BY351">
            <v>0</v>
          </cell>
          <cell r="BZ351">
            <v>19337.5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511348.46</v>
          </cell>
          <cell r="CK351">
            <v>0</v>
          </cell>
          <cell r="CL351">
            <v>0</v>
          </cell>
        </row>
        <row r="352">
          <cell r="A352" t="str">
            <v>5105010160.109</v>
          </cell>
          <cell r="B352" t="str">
            <v>ค่าเสื่อมราคาระบบถนนภายใน - Interface</v>
          </cell>
          <cell r="C352">
            <v>0</v>
          </cell>
          <cell r="D352">
            <v>0</v>
          </cell>
          <cell r="E352">
            <v>29875.35</v>
          </cell>
          <cell r="F352">
            <v>0</v>
          </cell>
          <cell r="G352">
            <v>16668.28</v>
          </cell>
          <cell r="H352">
            <v>8492.92</v>
          </cell>
          <cell r="I352">
            <v>0</v>
          </cell>
          <cell r="J352">
            <v>22015.27</v>
          </cell>
          <cell r="K352">
            <v>0</v>
          </cell>
          <cell r="L352">
            <v>0</v>
          </cell>
          <cell r="M352">
            <v>225215.32</v>
          </cell>
          <cell r="N352">
            <v>45000</v>
          </cell>
          <cell r="O352">
            <v>0</v>
          </cell>
          <cell r="P352">
            <v>0</v>
          </cell>
          <cell r="Q352">
            <v>78536.070000000007</v>
          </cell>
          <cell r="R352">
            <v>61646.66</v>
          </cell>
          <cell r="S352">
            <v>32083.32</v>
          </cell>
          <cell r="T352">
            <v>103299.96</v>
          </cell>
          <cell r="U352">
            <v>35305.32</v>
          </cell>
          <cell r="V352">
            <v>4433.38</v>
          </cell>
          <cell r="W352">
            <v>0</v>
          </cell>
          <cell r="X352">
            <v>20756.11</v>
          </cell>
          <cell r="Y352">
            <v>225037.52</v>
          </cell>
          <cell r="Z352">
            <v>0</v>
          </cell>
          <cell r="AA352">
            <v>0</v>
          </cell>
          <cell r="AB352">
            <v>27701.279999999999</v>
          </cell>
          <cell r="AC352">
            <v>0</v>
          </cell>
          <cell r="AD352">
            <v>103410</v>
          </cell>
          <cell r="AE352">
            <v>36564.160000000003</v>
          </cell>
          <cell r="AF352">
            <v>0</v>
          </cell>
          <cell r="AG352">
            <v>28946.9</v>
          </cell>
          <cell r="AH352">
            <v>50222.18</v>
          </cell>
          <cell r="AI352">
            <v>0</v>
          </cell>
          <cell r="AJ352">
            <v>0</v>
          </cell>
          <cell r="AK352">
            <v>6278.15</v>
          </cell>
          <cell r="AL352">
            <v>0</v>
          </cell>
          <cell r="AM352">
            <v>0</v>
          </cell>
          <cell r="AN352">
            <v>38748.980000000003</v>
          </cell>
          <cell r="AO352">
            <v>0</v>
          </cell>
          <cell r="AP352">
            <v>14920.76</v>
          </cell>
          <cell r="AQ352">
            <v>0</v>
          </cell>
          <cell r="AR352">
            <v>0</v>
          </cell>
          <cell r="AS352">
            <v>0</v>
          </cell>
          <cell r="AT352">
            <v>68704.44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13611.06</v>
          </cell>
          <cell r="BA352">
            <v>133066.68</v>
          </cell>
          <cell r="BB352">
            <v>0</v>
          </cell>
          <cell r="BC352">
            <v>2923.92</v>
          </cell>
          <cell r="BD352">
            <v>216953.33</v>
          </cell>
          <cell r="BE352">
            <v>0</v>
          </cell>
          <cell r="BF352">
            <v>17670</v>
          </cell>
          <cell r="BG352">
            <v>215771.83</v>
          </cell>
          <cell r="BH352">
            <v>56209.68</v>
          </cell>
          <cell r="BI352">
            <v>139999.82999999999</v>
          </cell>
          <cell r="BJ352">
            <v>19800</v>
          </cell>
          <cell r="BK352">
            <v>0</v>
          </cell>
          <cell r="BL352">
            <v>0</v>
          </cell>
          <cell r="BM352">
            <v>7333.33</v>
          </cell>
          <cell r="BN352">
            <v>35498.33</v>
          </cell>
          <cell r="BO352">
            <v>341320.06</v>
          </cell>
          <cell r="BP352">
            <v>13333.2</v>
          </cell>
          <cell r="BQ352">
            <v>0</v>
          </cell>
          <cell r="BR352">
            <v>14666.64</v>
          </cell>
          <cell r="BS352">
            <v>29900.04</v>
          </cell>
          <cell r="BT352">
            <v>0</v>
          </cell>
          <cell r="BU352">
            <v>270000</v>
          </cell>
          <cell r="BV352">
            <v>2723.76</v>
          </cell>
          <cell r="BW352">
            <v>34956.18</v>
          </cell>
          <cell r="BX352">
            <v>0</v>
          </cell>
          <cell r="BY352">
            <v>14799.96</v>
          </cell>
          <cell r="BZ352">
            <v>14464</v>
          </cell>
          <cell r="CA352">
            <v>0</v>
          </cell>
          <cell r="CB352">
            <v>99697.56</v>
          </cell>
          <cell r="CC352">
            <v>0</v>
          </cell>
          <cell r="CD352">
            <v>0</v>
          </cell>
          <cell r="CE352">
            <v>6333.36</v>
          </cell>
          <cell r="CF352">
            <v>13532.74</v>
          </cell>
          <cell r="CG352">
            <v>0</v>
          </cell>
          <cell r="CH352">
            <v>96300</v>
          </cell>
          <cell r="CI352">
            <v>0</v>
          </cell>
          <cell r="CJ352">
            <v>155640.1</v>
          </cell>
          <cell r="CK352">
            <v>0</v>
          </cell>
          <cell r="CL352">
            <v>2420.04</v>
          </cell>
        </row>
        <row r="353">
          <cell r="A353" t="str">
            <v>5105010161.101</v>
          </cell>
          <cell r="B353" t="str">
            <v>ค่าเสื่อมราคาครุภัณฑ์สำนักงาน- Interface</v>
          </cell>
          <cell r="C353">
            <v>1795452.4</v>
          </cell>
          <cell r="D353">
            <v>360540.11</v>
          </cell>
          <cell r="E353">
            <v>166030.1</v>
          </cell>
          <cell r="F353">
            <v>111110.26</v>
          </cell>
          <cell r="G353">
            <v>244170.63</v>
          </cell>
          <cell r="H353">
            <v>183049.12</v>
          </cell>
          <cell r="I353">
            <v>28630.75</v>
          </cell>
          <cell r="J353">
            <v>1554460.85</v>
          </cell>
          <cell r="K353">
            <v>25166.5</v>
          </cell>
          <cell r="L353">
            <v>368208.26</v>
          </cell>
          <cell r="M353">
            <v>487983.35999999999</v>
          </cell>
          <cell r="N353">
            <v>94434.28</v>
          </cell>
          <cell r="O353">
            <v>1144990.3700000001</v>
          </cell>
          <cell r="P353">
            <v>578091.25</v>
          </cell>
          <cell r="Q353">
            <v>379394.16</v>
          </cell>
          <cell r="R353">
            <v>581531.5</v>
          </cell>
          <cell r="S353">
            <v>529432.29</v>
          </cell>
          <cell r="T353">
            <v>608928.92000000004</v>
          </cell>
          <cell r="U353">
            <v>143243.91</v>
          </cell>
          <cell r="V353">
            <v>129237.05</v>
          </cell>
          <cell r="W353">
            <v>2153885.83</v>
          </cell>
          <cell r="X353">
            <v>380395.65</v>
          </cell>
          <cell r="Y353">
            <v>938807.25</v>
          </cell>
          <cell r="Z353">
            <v>431439.43</v>
          </cell>
          <cell r="AA353">
            <v>119440.97</v>
          </cell>
          <cell r="AB353">
            <v>112841.31</v>
          </cell>
          <cell r="AC353">
            <v>694394.18</v>
          </cell>
          <cell r="AD353">
            <v>875088.52</v>
          </cell>
          <cell r="AE353">
            <v>726767.24</v>
          </cell>
          <cell r="AF353">
            <v>197403.43</v>
          </cell>
          <cell r="AG353">
            <v>346333.21</v>
          </cell>
          <cell r="AH353">
            <v>675040.04</v>
          </cell>
          <cell r="AI353">
            <v>381382.26</v>
          </cell>
          <cell r="AJ353">
            <v>364288.22</v>
          </cell>
          <cell r="AK353">
            <v>3380824.1</v>
          </cell>
          <cell r="AL353">
            <v>293965.96999999997</v>
          </cell>
          <cell r="AM353">
            <v>357742.41</v>
          </cell>
          <cell r="AN353">
            <v>1763538.36</v>
          </cell>
          <cell r="AO353">
            <v>369011.93</v>
          </cell>
          <cell r="AP353">
            <v>801839.5</v>
          </cell>
          <cell r="AQ353">
            <v>70704.320000000007</v>
          </cell>
          <cell r="AR353">
            <v>3054387.42</v>
          </cell>
          <cell r="AS353">
            <v>338966.95</v>
          </cell>
          <cell r="AT353">
            <v>1107564.1100000001</v>
          </cell>
          <cell r="AU353">
            <v>1152901.74</v>
          </cell>
          <cell r="AV353">
            <v>351584.07</v>
          </cell>
          <cell r="AW353">
            <v>122004.68</v>
          </cell>
          <cell r="AX353">
            <v>187755.06</v>
          </cell>
          <cell r="AY353">
            <v>406839.34</v>
          </cell>
          <cell r="AZ353">
            <v>324667.27</v>
          </cell>
          <cell r="BA353">
            <v>1422999.3</v>
          </cell>
          <cell r="BB353">
            <v>1619937.37</v>
          </cell>
          <cell r="BC353">
            <v>779298.61</v>
          </cell>
          <cell r="BD353">
            <v>1074995.33</v>
          </cell>
          <cell r="BE353">
            <v>151437.91</v>
          </cell>
          <cell r="BF353">
            <v>303722.28000000003</v>
          </cell>
          <cell r="BG353">
            <v>3516558.61</v>
          </cell>
          <cell r="BH353">
            <v>387681.43</v>
          </cell>
          <cell r="BI353">
            <v>340015.26</v>
          </cell>
          <cell r="BJ353">
            <v>259430.76</v>
          </cell>
          <cell r="BK353">
            <v>118666.28</v>
          </cell>
          <cell r="BL353">
            <v>1964708.72</v>
          </cell>
          <cell r="BM353">
            <v>971458.39</v>
          </cell>
          <cell r="BN353">
            <v>861303.31</v>
          </cell>
          <cell r="BO353">
            <v>2359650.39</v>
          </cell>
          <cell r="BP353">
            <v>890279.86</v>
          </cell>
          <cell r="BQ353">
            <v>881484.11</v>
          </cell>
          <cell r="BR353">
            <v>7427486.4000000004</v>
          </cell>
          <cell r="BS353">
            <v>567777.29</v>
          </cell>
          <cell r="BT353">
            <v>290022.15000000002</v>
          </cell>
          <cell r="BU353">
            <v>965124.23</v>
          </cell>
          <cell r="BV353">
            <v>351626.23</v>
          </cell>
          <cell r="BW353">
            <v>344972.11</v>
          </cell>
          <cell r="BX353">
            <v>1509006.45</v>
          </cell>
          <cell r="BY353">
            <v>190964.19</v>
          </cell>
          <cell r="BZ353">
            <v>277704</v>
          </cell>
          <cell r="CA353">
            <v>356912.15</v>
          </cell>
          <cell r="CB353">
            <v>248351.06</v>
          </cell>
          <cell r="CC353">
            <v>1309221.99</v>
          </cell>
          <cell r="CD353">
            <v>632134.6</v>
          </cell>
          <cell r="CE353">
            <v>1013418.65</v>
          </cell>
          <cell r="CF353">
            <v>203499.79</v>
          </cell>
          <cell r="CG353">
            <v>376022.09</v>
          </cell>
          <cell r="CH353">
            <v>313221.19</v>
          </cell>
          <cell r="CI353">
            <v>177008.08</v>
          </cell>
          <cell r="CJ353">
            <v>1257187.96</v>
          </cell>
          <cell r="CK353">
            <v>140843.29</v>
          </cell>
          <cell r="CL353">
            <v>110583.14</v>
          </cell>
        </row>
        <row r="354">
          <cell r="A354" t="str">
            <v>5105010161.102</v>
          </cell>
          <cell r="B354" t="str">
            <v>ค่าเสื่อมราคาครุภัณฑ์ยานพาหนะและขนส่ง -Interface</v>
          </cell>
          <cell r="C354">
            <v>1018194.12</v>
          </cell>
          <cell r="D354">
            <v>240834.42</v>
          </cell>
          <cell r="E354">
            <v>0</v>
          </cell>
          <cell r="F354">
            <v>27638.11</v>
          </cell>
          <cell r="G354">
            <v>7337.49</v>
          </cell>
          <cell r="H354">
            <v>239268.77</v>
          </cell>
          <cell r="I354">
            <v>1093552.97</v>
          </cell>
          <cell r="J354">
            <v>275499</v>
          </cell>
          <cell r="K354">
            <v>0</v>
          </cell>
          <cell r="L354">
            <v>359402.86</v>
          </cell>
          <cell r="M354">
            <v>154519.14000000001</v>
          </cell>
          <cell r="N354">
            <v>513600.11</v>
          </cell>
          <cell r="O354">
            <v>883048.84</v>
          </cell>
          <cell r="P354">
            <v>367800</v>
          </cell>
          <cell r="Q354">
            <v>930566.67</v>
          </cell>
          <cell r="R354">
            <v>136305.32999999999</v>
          </cell>
          <cell r="S354">
            <v>215711.05</v>
          </cell>
          <cell r="T354">
            <v>562000.98</v>
          </cell>
          <cell r="U354">
            <v>5171.6499999999996</v>
          </cell>
          <cell r="V354">
            <v>0</v>
          </cell>
          <cell r="W354">
            <v>1346403.66</v>
          </cell>
          <cell r="X354">
            <v>3722</v>
          </cell>
          <cell r="Y354">
            <v>1570085.67</v>
          </cell>
          <cell r="Z354">
            <v>831250</v>
          </cell>
          <cell r="AA354">
            <v>341898.72</v>
          </cell>
          <cell r="AB354">
            <v>156399.96</v>
          </cell>
          <cell r="AC354">
            <v>879064.67</v>
          </cell>
          <cell r="AD354">
            <v>655873</v>
          </cell>
          <cell r="AE354">
            <v>341613.35</v>
          </cell>
          <cell r="AF354">
            <v>174200.03</v>
          </cell>
          <cell r="AG354">
            <v>555249</v>
          </cell>
          <cell r="AH354">
            <v>345428.7</v>
          </cell>
          <cell r="AI354">
            <v>0</v>
          </cell>
          <cell r="AJ354">
            <v>0</v>
          </cell>
          <cell r="AK354">
            <v>1262858.78</v>
          </cell>
          <cell r="AL354">
            <v>918898.8</v>
          </cell>
          <cell r="AM354">
            <v>355636.17</v>
          </cell>
          <cell r="AN354">
            <v>795745.29</v>
          </cell>
          <cell r="AO354">
            <v>155000.04</v>
          </cell>
          <cell r="AP354">
            <v>705650.58</v>
          </cell>
          <cell r="AQ354">
            <v>246000</v>
          </cell>
          <cell r="AR354">
            <v>1121000.04</v>
          </cell>
          <cell r="AS354">
            <v>612112.64000000001</v>
          </cell>
          <cell r="AT354">
            <v>697715.51</v>
          </cell>
          <cell r="AU354">
            <v>1255190.3500000001</v>
          </cell>
          <cell r="AV354">
            <v>155199.96</v>
          </cell>
          <cell r="AW354">
            <v>0</v>
          </cell>
          <cell r="AX354">
            <v>40547.9</v>
          </cell>
          <cell r="AY354">
            <v>99649.98</v>
          </cell>
          <cell r="AZ354">
            <v>359608.04</v>
          </cell>
          <cell r="BA354">
            <v>3979340.03</v>
          </cell>
          <cell r="BB354">
            <v>1323733.17</v>
          </cell>
          <cell r="BC354">
            <v>520363.53</v>
          </cell>
          <cell r="BD354">
            <v>634856.32999999996</v>
          </cell>
          <cell r="BE354">
            <v>0</v>
          </cell>
          <cell r="BF354">
            <v>234369.96</v>
          </cell>
          <cell r="BG354">
            <v>975290.16</v>
          </cell>
          <cell r="BH354">
            <v>359049.69</v>
          </cell>
          <cell r="BI354">
            <v>881399.15</v>
          </cell>
          <cell r="BJ354">
            <v>65966.66</v>
          </cell>
          <cell r="BK354">
            <v>827296</v>
          </cell>
          <cell r="BL354">
            <v>1077098</v>
          </cell>
          <cell r="BM354">
            <v>510400</v>
          </cell>
          <cell r="BN354">
            <v>398400</v>
          </cell>
          <cell r="BO354">
            <v>875181.32</v>
          </cell>
          <cell r="BP354">
            <v>675682.33</v>
          </cell>
          <cell r="BQ354">
            <v>283650</v>
          </cell>
          <cell r="BR354">
            <v>1413235.12</v>
          </cell>
          <cell r="BS354">
            <v>258934</v>
          </cell>
          <cell r="BT354">
            <v>361999.93</v>
          </cell>
          <cell r="BU354">
            <v>1385619.33</v>
          </cell>
          <cell r="BV354">
            <v>109343.76</v>
          </cell>
          <cell r="BW354">
            <v>1008499.01</v>
          </cell>
          <cell r="BX354">
            <v>870000</v>
          </cell>
          <cell r="BY354">
            <v>113733.32</v>
          </cell>
          <cell r="BZ354">
            <v>498452.62</v>
          </cell>
          <cell r="CA354">
            <v>0</v>
          </cell>
          <cell r="CB354">
            <v>405248.04</v>
          </cell>
          <cell r="CC354">
            <v>1523400</v>
          </cell>
          <cell r="CD354">
            <v>1116000</v>
          </cell>
          <cell r="CE354">
            <v>219502.02</v>
          </cell>
          <cell r="CF354">
            <v>116023.92</v>
          </cell>
          <cell r="CG354">
            <v>0</v>
          </cell>
          <cell r="CH354">
            <v>403800</v>
          </cell>
          <cell r="CI354">
            <v>1239.96</v>
          </cell>
          <cell r="CJ354">
            <v>1909501.01</v>
          </cell>
          <cell r="CK354">
            <v>544560</v>
          </cell>
          <cell r="CL354">
            <v>10500</v>
          </cell>
        </row>
        <row r="355">
          <cell r="A355" t="str">
            <v>5105010161.103</v>
          </cell>
          <cell r="B355" t="str">
            <v>ค่าเสื่อมราคาครุภัณฑ์ไฟฟ้าและวิทยุ - Interface</v>
          </cell>
          <cell r="C355">
            <v>968179.18</v>
          </cell>
          <cell r="D355">
            <v>59712.26</v>
          </cell>
          <cell r="E355">
            <v>7580.66</v>
          </cell>
          <cell r="F355">
            <v>276510</v>
          </cell>
          <cell r="G355">
            <v>308452.74</v>
          </cell>
          <cell r="H355">
            <v>147247.19</v>
          </cell>
          <cell r="I355">
            <v>0</v>
          </cell>
          <cell r="J355">
            <v>149154.26</v>
          </cell>
          <cell r="K355">
            <v>0</v>
          </cell>
          <cell r="L355">
            <v>16739.669999999998</v>
          </cell>
          <cell r="M355">
            <v>426960.3</v>
          </cell>
          <cell r="N355">
            <v>0</v>
          </cell>
          <cell r="O355">
            <v>185054.99</v>
          </cell>
          <cell r="P355">
            <v>32642.09</v>
          </cell>
          <cell r="Q355">
            <v>36436.67</v>
          </cell>
          <cell r="R355">
            <v>829497.57</v>
          </cell>
          <cell r="S355">
            <v>155432.63</v>
          </cell>
          <cell r="T355">
            <v>222859.04</v>
          </cell>
          <cell r="U355">
            <v>96388.44</v>
          </cell>
          <cell r="V355">
            <v>0</v>
          </cell>
          <cell r="W355">
            <v>657833.59</v>
          </cell>
          <cell r="X355">
            <v>113585.67</v>
          </cell>
          <cell r="Y355">
            <v>218541.64</v>
          </cell>
          <cell r="Z355">
            <v>9615.09</v>
          </cell>
          <cell r="AA355">
            <v>23657.9</v>
          </cell>
          <cell r="AB355">
            <v>4733.92</v>
          </cell>
          <cell r="AC355">
            <v>834922.18</v>
          </cell>
          <cell r="AD355">
            <v>45722.33</v>
          </cell>
          <cell r="AE355">
            <v>513770.67</v>
          </cell>
          <cell r="AF355">
            <v>59912.32</v>
          </cell>
          <cell r="AG355">
            <v>21319.01</v>
          </cell>
          <cell r="AH355">
            <v>41909.06</v>
          </cell>
          <cell r="AI355">
            <v>21845.24</v>
          </cell>
          <cell r="AJ355">
            <v>33690.53</v>
          </cell>
          <cell r="AK355">
            <v>670597.47</v>
          </cell>
          <cell r="AL355">
            <v>382463.67</v>
          </cell>
          <cell r="AM355">
            <v>39163</v>
          </cell>
          <cell r="AN355">
            <v>52732.33</v>
          </cell>
          <cell r="AO355">
            <v>169133.34</v>
          </cell>
          <cell r="AP355">
            <v>80555.570000000007</v>
          </cell>
          <cell r="AQ355">
            <v>12355.81</v>
          </cell>
          <cell r="AR355">
            <v>305664.77</v>
          </cell>
          <cell r="AS355">
            <v>49325</v>
          </cell>
          <cell r="AT355">
            <v>127602.58</v>
          </cell>
          <cell r="AU355">
            <v>483953.79</v>
          </cell>
          <cell r="AV355">
            <v>227955</v>
          </cell>
          <cell r="AW355">
            <v>88652.93</v>
          </cell>
          <cell r="AX355">
            <v>60277.34</v>
          </cell>
          <cell r="AY355">
            <v>449052.23</v>
          </cell>
          <cell r="AZ355">
            <v>263094.03000000003</v>
          </cell>
          <cell r="BA355">
            <v>314418.15000000002</v>
          </cell>
          <cell r="BB355">
            <v>527833.98</v>
          </cell>
          <cell r="BC355">
            <v>4043.82</v>
          </cell>
          <cell r="BD355">
            <v>65989.009999999995</v>
          </cell>
          <cell r="BE355">
            <v>60179.43</v>
          </cell>
          <cell r="BF355">
            <v>44738.720000000001</v>
          </cell>
          <cell r="BG355">
            <v>429879.29</v>
          </cell>
          <cell r="BH355">
            <v>27843.91</v>
          </cell>
          <cell r="BI355">
            <v>64740.32</v>
          </cell>
          <cell r="BJ355">
            <v>52517.98</v>
          </cell>
          <cell r="BK355">
            <v>5000.04</v>
          </cell>
          <cell r="BL355">
            <v>151237.73000000001</v>
          </cell>
          <cell r="BM355">
            <v>130867.45</v>
          </cell>
          <cell r="BN355">
            <v>239927.16</v>
          </cell>
          <cell r="BO355">
            <v>120269</v>
          </cell>
          <cell r="BP355">
            <v>268688.86</v>
          </cell>
          <cell r="BQ355">
            <v>39376.17</v>
          </cell>
          <cell r="BR355">
            <v>841719.9</v>
          </cell>
          <cell r="BS355">
            <v>306414.01</v>
          </cell>
          <cell r="BT355">
            <v>50400.67</v>
          </cell>
          <cell r="BU355">
            <v>154942.04</v>
          </cell>
          <cell r="BV355">
            <v>40774.28</v>
          </cell>
          <cell r="BW355">
            <v>18603.060000000001</v>
          </cell>
          <cell r="BX355">
            <v>148931.76999999999</v>
          </cell>
          <cell r="BY355">
            <v>62828.4</v>
          </cell>
          <cell r="BZ355">
            <v>80058.960000000006</v>
          </cell>
          <cell r="CA355">
            <v>276649.37</v>
          </cell>
          <cell r="CB355">
            <v>112459.93</v>
          </cell>
          <cell r="CC355">
            <v>57566.94</v>
          </cell>
          <cell r="CD355">
            <v>37418.199999999997</v>
          </cell>
          <cell r="CE355">
            <v>71984.759999999995</v>
          </cell>
          <cell r="CF355">
            <v>295600</v>
          </cell>
          <cell r="CG355">
            <v>34545.120000000003</v>
          </cell>
          <cell r="CH355">
            <v>111528.89</v>
          </cell>
          <cell r="CI355">
            <v>3186.7</v>
          </cell>
          <cell r="CJ355">
            <v>180619.93</v>
          </cell>
          <cell r="CK355">
            <v>24117.599999999999</v>
          </cell>
          <cell r="CL355">
            <v>20653.310000000001</v>
          </cell>
        </row>
        <row r="356">
          <cell r="A356" t="str">
            <v>5105010161.104</v>
          </cell>
          <cell r="B356" t="str">
            <v>ค่าเสื่อมราคาครุภัณฑ์โฆษณาและเผยแพร่ -  Interface</v>
          </cell>
          <cell r="C356">
            <v>439030.81</v>
          </cell>
          <cell r="D356">
            <v>58318.67</v>
          </cell>
          <cell r="E356">
            <v>79689.539999999994</v>
          </cell>
          <cell r="F356">
            <v>25791.24</v>
          </cell>
          <cell r="G356">
            <v>0</v>
          </cell>
          <cell r="H356">
            <v>26321.79</v>
          </cell>
          <cell r="I356">
            <v>4288.5600000000004</v>
          </cell>
          <cell r="J356">
            <v>28860.18</v>
          </cell>
          <cell r="K356">
            <v>2995.47</v>
          </cell>
          <cell r="L356">
            <v>58476.46</v>
          </cell>
          <cell r="M356">
            <v>118587.38</v>
          </cell>
          <cell r="N356">
            <v>0</v>
          </cell>
          <cell r="O356">
            <v>106386.65</v>
          </cell>
          <cell r="P356">
            <v>54475.87</v>
          </cell>
          <cell r="Q356">
            <v>97123.38</v>
          </cell>
          <cell r="R356">
            <v>93111.26</v>
          </cell>
          <cell r="S356">
            <v>67415.360000000001</v>
          </cell>
          <cell r="T356">
            <v>21158.16</v>
          </cell>
          <cell r="U356">
            <v>28687.37</v>
          </cell>
          <cell r="V356">
            <v>14398.68</v>
          </cell>
          <cell r="W356">
            <v>208418.61</v>
          </cell>
          <cell r="X356">
            <v>37433.339999999997</v>
          </cell>
          <cell r="Y356">
            <v>106952.83</v>
          </cell>
          <cell r="Z356">
            <v>65855.58</v>
          </cell>
          <cell r="AA356">
            <v>6999.92</v>
          </cell>
          <cell r="AB356">
            <v>27984.2</v>
          </cell>
          <cell r="AC356">
            <v>55951.519999999997</v>
          </cell>
          <cell r="AD356">
            <v>98353.32</v>
          </cell>
          <cell r="AE356">
            <v>8796.68</v>
          </cell>
          <cell r="AF356">
            <v>60100.25</v>
          </cell>
          <cell r="AG356">
            <v>21660.66</v>
          </cell>
          <cell r="AH356">
            <v>40452.76</v>
          </cell>
          <cell r="AI356">
            <v>4937.33</v>
          </cell>
          <cell r="AJ356">
            <v>11110</v>
          </cell>
          <cell r="AK356">
            <v>552717.24</v>
          </cell>
          <cell r="AL356">
            <v>59663.94</v>
          </cell>
          <cell r="AM356">
            <v>45903</v>
          </cell>
          <cell r="AN356">
            <v>73227</v>
          </cell>
          <cell r="AO356">
            <v>55850.94</v>
          </cell>
          <cell r="AP356">
            <v>54712.39</v>
          </cell>
          <cell r="AQ356">
            <v>13473.54</v>
          </cell>
          <cell r="AR356">
            <v>85712.37</v>
          </cell>
          <cell r="AS356">
            <v>36935.57</v>
          </cell>
          <cell r="AT356">
            <v>266062.51</v>
          </cell>
          <cell r="AU356">
            <v>74512.62</v>
          </cell>
          <cell r="AV356">
            <v>34612.199999999997</v>
          </cell>
          <cell r="AW356">
            <v>29296.83</v>
          </cell>
          <cell r="AX356">
            <v>83002.850000000006</v>
          </cell>
          <cell r="AY356">
            <v>11060.04</v>
          </cell>
          <cell r="AZ356">
            <v>56106.080000000002</v>
          </cell>
          <cell r="BA356">
            <v>73614.210000000006</v>
          </cell>
          <cell r="BB356">
            <v>60487.65</v>
          </cell>
          <cell r="BC356">
            <v>219866.71</v>
          </cell>
          <cell r="BD356">
            <v>160624.88</v>
          </cell>
          <cell r="BE356">
            <v>93859.54</v>
          </cell>
          <cell r="BF356">
            <v>92708.6</v>
          </cell>
          <cell r="BG356">
            <v>88082.75</v>
          </cell>
          <cell r="BH356">
            <v>11042</v>
          </cell>
          <cell r="BI356">
            <v>25527.200000000001</v>
          </cell>
          <cell r="BJ356">
            <v>178567.32</v>
          </cell>
          <cell r="BK356">
            <v>131166.35999999999</v>
          </cell>
          <cell r="BL356">
            <v>347743.14</v>
          </cell>
          <cell r="BM356">
            <v>21723</v>
          </cell>
          <cell r="BN356">
            <v>64856.6</v>
          </cell>
          <cell r="BO356">
            <v>127917.63</v>
          </cell>
          <cell r="BP356">
            <v>49175.15</v>
          </cell>
          <cell r="BQ356">
            <v>48088.58</v>
          </cell>
          <cell r="BR356">
            <v>559993.12</v>
          </cell>
          <cell r="BS356">
            <v>73593.31</v>
          </cell>
          <cell r="BT356">
            <v>182699.03</v>
          </cell>
          <cell r="BU356">
            <v>52014.69</v>
          </cell>
          <cell r="BV356">
            <v>54859.46</v>
          </cell>
          <cell r="BW356">
            <v>32337.52</v>
          </cell>
          <cell r="BX356">
            <v>295125.71999999997</v>
          </cell>
          <cell r="BY356">
            <v>12333.03</v>
          </cell>
          <cell r="BZ356">
            <v>37734.480000000003</v>
          </cell>
          <cell r="CA356">
            <v>173423.02</v>
          </cell>
          <cell r="CB356">
            <v>5999</v>
          </cell>
          <cell r="CC356">
            <v>99886.01</v>
          </cell>
          <cell r="CD356">
            <v>42753.66</v>
          </cell>
          <cell r="CE356">
            <v>325437.15000000002</v>
          </cell>
          <cell r="CF356">
            <v>81015.83</v>
          </cell>
          <cell r="CG356">
            <v>22999.439999999999</v>
          </cell>
          <cell r="CH356">
            <v>0</v>
          </cell>
          <cell r="CI356">
            <v>24478.9</v>
          </cell>
          <cell r="CJ356">
            <v>351087.3</v>
          </cell>
          <cell r="CK356">
            <v>116603.04</v>
          </cell>
          <cell r="CL356">
            <v>5178</v>
          </cell>
        </row>
        <row r="357">
          <cell r="A357" t="str">
            <v>5105010161.105</v>
          </cell>
          <cell r="B357" t="str">
            <v>ค่าเสื่อมราคาครุภัณฑ์การเกษตร- Interface</v>
          </cell>
          <cell r="C357">
            <v>195528.11</v>
          </cell>
          <cell r="D357">
            <v>106484.55</v>
          </cell>
          <cell r="E357">
            <v>9693.42</v>
          </cell>
          <cell r="F357">
            <v>3223.98</v>
          </cell>
          <cell r="G357">
            <v>4301.97</v>
          </cell>
          <cell r="H357">
            <v>0</v>
          </cell>
          <cell r="I357">
            <v>6142.06</v>
          </cell>
          <cell r="J357">
            <v>7260.14</v>
          </cell>
          <cell r="K357">
            <v>6146.64</v>
          </cell>
          <cell r="L357">
            <v>0</v>
          </cell>
          <cell r="M357">
            <v>31989.16</v>
          </cell>
          <cell r="N357">
            <v>0</v>
          </cell>
          <cell r="O357">
            <v>68439.960000000006</v>
          </cell>
          <cell r="P357">
            <v>48248.98</v>
          </cell>
          <cell r="Q357">
            <v>2123.61</v>
          </cell>
          <cell r="R357">
            <v>99.42</v>
          </cell>
          <cell r="S357">
            <v>14939.81</v>
          </cell>
          <cell r="T357">
            <v>27365.64</v>
          </cell>
          <cell r="U357">
            <v>42840.02</v>
          </cell>
          <cell r="V357">
            <v>0</v>
          </cell>
          <cell r="W357">
            <v>8640.56</v>
          </cell>
          <cell r="X357">
            <v>63144.33</v>
          </cell>
          <cell r="Y357">
            <v>0</v>
          </cell>
          <cell r="Z357">
            <v>20000.04</v>
          </cell>
          <cell r="AA357">
            <v>15928.67</v>
          </cell>
          <cell r="AB357">
            <v>14582.38</v>
          </cell>
          <cell r="AC357">
            <v>108526.16</v>
          </cell>
          <cell r="AD357">
            <v>17043.62</v>
          </cell>
          <cell r="AE357">
            <v>22250.01</v>
          </cell>
          <cell r="AF357">
            <v>35375.42</v>
          </cell>
          <cell r="AG357">
            <v>29707.279999999999</v>
          </cell>
          <cell r="AH357">
            <v>31254.83</v>
          </cell>
          <cell r="AI357">
            <v>91736.17</v>
          </cell>
          <cell r="AJ357">
            <v>7800</v>
          </cell>
          <cell r="AK357">
            <v>73921.460000000006</v>
          </cell>
          <cell r="AL357">
            <v>0</v>
          </cell>
          <cell r="AM357">
            <v>7500</v>
          </cell>
          <cell r="AN357">
            <v>7499.99</v>
          </cell>
          <cell r="AO357">
            <v>14691.66</v>
          </cell>
          <cell r="AP357">
            <v>46281.760000000002</v>
          </cell>
          <cell r="AQ357">
            <v>0</v>
          </cell>
          <cell r="AR357">
            <v>65841.69</v>
          </cell>
          <cell r="AS357">
            <v>3000</v>
          </cell>
          <cell r="AT357">
            <v>4933.32</v>
          </cell>
          <cell r="AU357">
            <v>18906.34</v>
          </cell>
          <cell r="AV357">
            <v>20167.34</v>
          </cell>
          <cell r="AW357">
            <v>2050.83</v>
          </cell>
          <cell r="AX357">
            <v>0</v>
          </cell>
          <cell r="AY357">
            <v>46229.85</v>
          </cell>
          <cell r="AZ357">
            <v>30616.92</v>
          </cell>
          <cell r="BA357">
            <v>0</v>
          </cell>
          <cell r="BB357">
            <v>35276.68</v>
          </cell>
          <cell r="BC357">
            <v>14970.86</v>
          </cell>
          <cell r="BD357">
            <v>46000.21</v>
          </cell>
          <cell r="BE357">
            <v>0</v>
          </cell>
          <cell r="BF357">
            <v>32571.599999999999</v>
          </cell>
          <cell r="BG357">
            <v>48447</v>
          </cell>
          <cell r="BH357">
            <v>3049.7</v>
          </cell>
          <cell r="BI357">
            <v>1874.8</v>
          </cell>
          <cell r="BJ357">
            <v>2199.9</v>
          </cell>
          <cell r="BK357">
            <v>7458.42</v>
          </cell>
          <cell r="BL357">
            <v>122467.47</v>
          </cell>
          <cell r="BM357">
            <v>0</v>
          </cell>
          <cell r="BN357">
            <v>99969.25</v>
          </cell>
          <cell r="BO357">
            <v>19282.29</v>
          </cell>
          <cell r="BP357">
            <v>161729.78</v>
          </cell>
          <cell r="BQ357">
            <v>7606.28</v>
          </cell>
          <cell r="BR357">
            <v>506249.56</v>
          </cell>
          <cell r="BS357">
            <v>0</v>
          </cell>
          <cell r="BT357">
            <v>20326.509999999998</v>
          </cell>
          <cell r="BU357">
            <v>16339.2</v>
          </cell>
          <cell r="BV357">
            <v>0</v>
          </cell>
          <cell r="BW357">
            <v>13411.68</v>
          </cell>
          <cell r="BX357">
            <v>0</v>
          </cell>
          <cell r="BY357">
            <v>22916.7</v>
          </cell>
          <cell r="BZ357">
            <v>3637.53</v>
          </cell>
          <cell r="CA357">
            <v>0</v>
          </cell>
          <cell r="CB357">
            <v>1860</v>
          </cell>
          <cell r="CC357">
            <v>0</v>
          </cell>
          <cell r="CD357">
            <v>0</v>
          </cell>
          <cell r="CE357">
            <v>2476.4299999999998</v>
          </cell>
          <cell r="CF357">
            <v>0</v>
          </cell>
          <cell r="CG357">
            <v>4749.4799999999996</v>
          </cell>
          <cell r="CH357">
            <v>3520.79</v>
          </cell>
          <cell r="CI357">
            <v>7555.32</v>
          </cell>
          <cell r="CJ357">
            <v>0</v>
          </cell>
          <cell r="CK357">
            <v>1700.04</v>
          </cell>
          <cell r="CL357">
            <v>0</v>
          </cell>
        </row>
        <row r="358">
          <cell r="A358" t="str">
            <v>5105010161.106</v>
          </cell>
          <cell r="B358" t="str">
            <v>ค่าเสื่อมราคาครุภัณฑ์ก่อสร้าง -Interface</v>
          </cell>
          <cell r="C358">
            <v>10224.64</v>
          </cell>
          <cell r="D358">
            <v>2133.46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12938.79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6299.82</v>
          </cell>
          <cell r="T358">
            <v>1120.02</v>
          </cell>
          <cell r="U358">
            <v>0</v>
          </cell>
          <cell r="V358">
            <v>0</v>
          </cell>
          <cell r="W358">
            <v>0</v>
          </cell>
          <cell r="X358">
            <v>13029.17</v>
          </cell>
          <cell r="Y358">
            <v>0</v>
          </cell>
          <cell r="Z358">
            <v>4666.68</v>
          </cell>
          <cell r="AA358">
            <v>0</v>
          </cell>
          <cell r="AB358">
            <v>0</v>
          </cell>
          <cell r="AC358">
            <v>72505.66</v>
          </cell>
          <cell r="AD358">
            <v>39457.33</v>
          </cell>
          <cell r="AE358">
            <v>1202.75</v>
          </cell>
          <cell r="AF358">
            <v>160696.68</v>
          </cell>
          <cell r="AG358">
            <v>0</v>
          </cell>
          <cell r="AH358">
            <v>9344</v>
          </cell>
          <cell r="AI358">
            <v>15214.77</v>
          </cell>
          <cell r="AJ358">
            <v>16099.84</v>
          </cell>
          <cell r="AK358">
            <v>20633.45</v>
          </cell>
          <cell r="AL358">
            <v>0</v>
          </cell>
          <cell r="AM358">
            <v>6707.33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53949.72</v>
          </cell>
          <cell r="AS358">
            <v>0</v>
          </cell>
          <cell r="AT358">
            <v>5454.72</v>
          </cell>
          <cell r="AU358">
            <v>2892.34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10808.75</v>
          </cell>
          <cell r="BB358">
            <v>53456.37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41493.61</v>
          </cell>
          <cell r="BH358">
            <v>9414.6</v>
          </cell>
          <cell r="BI358">
            <v>0</v>
          </cell>
          <cell r="BJ358">
            <v>39660</v>
          </cell>
          <cell r="BK358">
            <v>0</v>
          </cell>
          <cell r="BL358">
            <v>0</v>
          </cell>
          <cell r="BM358">
            <v>19000</v>
          </cell>
          <cell r="BN358">
            <v>0</v>
          </cell>
          <cell r="BO358">
            <v>0</v>
          </cell>
          <cell r="BP358">
            <v>0</v>
          </cell>
          <cell r="BQ358">
            <v>30240.85</v>
          </cell>
          <cell r="BR358">
            <v>0</v>
          </cell>
          <cell r="BS358">
            <v>0</v>
          </cell>
          <cell r="BT358">
            <v>0</v>
          </cell>
          <cell r="BU358">
            <v>1149.96</v>
          </cell>
          <cell r="BV358">
            <v>0</v>
          </cell>
          <cell r="BW358">
            <v>9332.43</v>
          </cell>
          <cell r="BX358">
            <v>0</v>
          </cell>
          <cell r="BY358">
            <v>0</v>
          </cell>
          <cell r="BZ358">
            <v>4304.05</v>
          </cell>
          <cell r="CA358">
            <v>0</v>
          </cell>
          <cell r="CB358">
            <v>0</v>
          </cell>
          <cell r="CC358">
            <v>0</v>
          </cell>
          <cell r="CD358">
            <v>0</v>
          </cell>
          <cell r="CE358">
            <v>10833.75</v>
          </cell>
          <cell r="CF358">
            <v>11578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47989.56</v>
          </cell>
        </row>
        <row r="359">
          <cell r="A359" t="str">
            <v>5105010161.107</v>
          </cell>
          <cell r="B359" t="str">
            <v>ค่าเสื่อมราคาครุภัณฑ์วิทยาศาสตร์และการแพทย์ -Interface</v>
          </cell>
          <cell r="C359">
            <v>30682820.809999999</v>
          </cell>
          <cell r="D359">
            <v>1513128.98</v>
          </cell>
          <cell r="E359">
            <v>2156282.77</v>
          </cell>
          <cell r="F359">
            <v>2017080.31</v>
          </cell>
          <cell r="G359">
            <v>700929.99</v>
          </cell>
          <cell r="H359">
            <v>2214507.9</v>
          </cell>
          <cell r="I359">
            <v>3475767.92</v>
          </cell>
          <cell r="J359">
            <v>7002410.3300000001</v>
          </cell>
          <cell r="K359">
            <v>13504.38</v>
          </cell>
          <cell r="L359">
            <v>1417346.22</v>
          </cell>
          <cell r="M359">
            <v>4386382.0199999996</v>
          </cell>
          <cell r="N359">
            <v>1106638.2</v>
          </cell>
          <cell r="O359">
            <v>25792766.52</v>
          </cell>
          <cell r="P359">
            <v>2622231.2799999998</v>
          </cell>
          <cell r="Q359">
            <v>2176804.77</v>
          </cell>
          <cell r="R359">
            <v>8913545.3100000005</v>
          </cell>
          <cell r="S359">
            <v>2468251.34</v>
          </cell>
          <cell r="T359">
            <v>2616978.23</v>
          </cell>
          <cell r="U359">
            <v>1491806.93</v>
          </cell>
          <cell r="V359">
            <v>997206.57</v>
          </cell>
          <cell r="W359">
            <v>37606615.07</v>
          </cell>
          <cell r="X359">
            <v>923793</v>
          </cell>
          <cell r="Y359">
            <v>3406406.72</v>
          </cell>
          <cell r="Z359">
            <v>1632653.07</v>
          </cell>
          <cell r="AA359">
            <v>1058461.24</v>
          </cell>
          <cell r="AB359">
            <v>982396.19</v>
          </cell>
          <cell r="AC359">
            <v>2629179.5499999998</v>
          </cell>
          <cell r="AD359">
            <v>9599192.8699999992</v>
          </cell>
          <cell r="AE359">
            <v>2335703.9500000002</v>
          </cell>
          <cell r="AF359">
            <v>1608301.95</v>
          </cell>
          <cell r="AG359">
            <v>2263861.9300000002</v>
          </cell>
          <cell r="AH359">
            <v>5764983.9000000004</v>
          </cell>
          <cell r="AI359">
            <v>2110596.4700000002</v>
          </cell>
          <cell r="AJ359">
            <v>1570900.42</v>
          </cell>
          <cell r="AK359">
            <v>60719577.280000001</v>
          </cell>
          <cell r="AL359">
            <v>1935831.52</v>
          </cell>
          <cell r="AM359">
            <v>2207343.06</v>
          </cell>
          <cell r="AN359">
            <v>7391593.2000000002</v>
          </cell>
          <cell r="AO359">
            <v>7117160.3600000003</v>
          </cell>
          <cell r="AP359">
            <v>3056312.64</v>
          </cell>
          <cell r="AQ359">
            <v>888311.71</v>
          </cell>
          <cell r="AR359">
            <v>16277508.42</v>
          </cell>
          <cell r="AS359">
            <v>2046927.29</v>
          </cell>
          <cell r="AT359">
            <v>5344988.1100000003</v>
          </cell>
          <cell r="AU359">
            <v>5178952.6500000004</v>
          </cell>
          <cell r="AV359">
            <v>1741232.35</v>
          </cell>
          <cell r="AW359">
            <v>1747232.72</v>
          </cell>
          <cell r="AX359">
            <v>4391917.84</v>
          </cell>
          <cell r="AY359">
            <v>3023666.85</v>
          </cell>
          <cell r="AZ359">
            <v>1386783.13</v>
          </cell>
          <cell r="BA359">
            <v>26828799.859999999</v>
          </cell>
          <cell r="BB359">
            <v>3713677.09</v>
          </cell>
          <cell r="BC359">
            <v>22682777.309999999</v>
          </cell>
          <cell r="BD359">
            <v>6942013.2300000004</v>
          </cell>
          <cell r="BE359">
            <v>643185.5</v>
          </cell>
          <cell r="BF359">
            <v>741091.64</v>
          </cell>
          <cell r="BG359">
            <v>27769165.859999999</v>
          </cell>
          <cell r="BH359">
            <v>1458193.36</v>
          </cell>
          <cell r="BI359">
            <v>1062387.6100000001</v>
          </cell>
          <cell r="BJ359">
            <v>1165811.68</v>
          </cell>
          <cell r="BK359">
            <v>1249437.6599999999</v>
          </cell>
          <cell r="BL359">
            <v>27874140.359999999</v>
          </cell>
          <cell r="BM359">
            <v>5892771.75</v>
          </cell>
          <cell r="BN359">
            <v>3691256.62</v>
          </cell>
          <cell r="BO359">
            <v>8103653.3099999996</v>
          </cell>
          <cell r="BP359">
            <v>2694227.06</v>
          </cell>
          <cell r="BQ359">
            <v>3236480.28</v>
          </cell>
          <cell r="BR359">
            <v>93643808.049999997</v>
          </cell>
          <cell r="BS359">
            <v>3217799.89</v>
          </cell>
          <cell r="BT359">
            <v>3827922.51</v>
          </cell>
          <cell r="BU359">
            <v>19230403.359999999</v>
          </cell>
          <cell r="BV359">
            <v>822426.28</v>
          </cell>
          <cell r="BW359">
            <v>1905793.6</v>
          </cell>
          <cell r="BX359">
            <v>7389370.5300000003</v>
          </cell>
          <cell r="BY359">
            <v>1270114</v>
          </cell>
          <cell r="BZ359">
            <v>1055969.21</v>
          </cell>
          <cell r="CA359">
            <v>2554527.8199999998</v>
          </cell>
          <cell r="CB359">
            <v>2665946.56</v>
          </cell>
          <cell r="CC359">
            <v>9998014.2699999996</v>
          </cell>
          <cell r="CD359">
            <v>4261216.41</v>
          </cell>
          <cell r="CE359">
            <v>4250158.9400000004</v>
          </cell>
          <cell r="CF359">
            <v>1947518.37</v>
          </cell>
          <cell r="CG359">
            <v>1276143.24</v>
          </cell>
          <cell r="CH359">
            <v>1975362.23</v>
          </cell>
          <cell r="CI359">
            <v>803829.98</v>
          </cell>
          <cell r="CJ359">
            <v>9713723.25</v>
          </cell>
          <cell r="CK359">
            <v>1834224.62</v>
          </cell>
          <cell r="CL359">
            <v>587007.74</v>
          </cell>
        </row>
        <row r="360">
          <cell r="A360" t="str">
            <v>5105010161.108</v>
          </cell>
          <cell r="B360" t="str">
            <v>ค่าเสื่อมราคาอุปกรณ์คอมพิวเตอร์ -  Interface</v>
          </cell>
          <cell r="C360">
            <v>1407458.3</v>
          </cell>
          <cell r="D360">
            <v>127750.71</v>
          </cell>
          <cell r="E360">
            <v>109751.71</v>
          </cell>
          <cell r="F360">
            <v>158330.91</v>
          </cell>
          <cell r="G360">
            <v>138822.22</v>
          </cell>
          <cell r="H360">
            <v>73523.929999999993</v>
          </cell>
          <cell r="I360">
            <v>77836.94</v>
          </cell>
          <cell r="J360">
            <v>202872.6</v>
          </cell>
          <cell r="K360">
            <v>41030.79</v>
          </cell>
          <cell r="L360">
            <v>107742.3</v>
          </cell>
          <cell r="M360">
            <v>328131.28999999998</v>
          </cell>
          <cell r="N360">
            <v>73729.2</v>
          </cell>
          <cell r="O360">
            <v>844486.65</v>
          </cell>
          <cell r="P360">
            <v>601337.31999999995</v>
          </cell>
          <cell r="Q360">
            <v>299174.99</v>
          </cell>
          <cell r="R360">
            <v>245644.62</v>
          </cell>
          <cell r="S360">
            <v>223587.23</v>
          </cell>
          <cell r="T360">
            <v>288695.36</v>
          </cell>
          <cell r="U360">
            <v>110108.24</v>
          </cell>
          <cell r="V360">
            <v>58175.17</v>
          </cell>
          <cell r="W360">
            <v>3097527.4</v>
          </cell>
          <cell r="X360">
            <v>159359.96</v>
          </cell>
          <cell r="Y360">
            <v>471116.19</v>
          </cell>
          <cell r="Z360">
            <v>233242.21</v>
          </cell>
          <cell r="AA360">
            <v>146775.94</v>
          </cell>
          <cell r="AB360">
            <v>119119.48</v>
          </cell>
          <cell r="AC360">
            <v>265930.56</v>
          </cell>
          <cell r="AD360">
            <v>975433.3</v>
          </cell>
          <cell r="AE360">
            <v>226272.13</v>
          </cell>
          <cell r="AF360">
            <v>144443.35</v>
          </cell>
          <cell r="AG360">
            <v>125931.02</v>
          </cell>
          <cell r="AH360">
            <v>461377.52</v>
          </cell>
          <cell r="AI360">
            <v>273140.86</v>
          </cell>
          <cell r="AJ360">
            <v>325400.01</v>
          </cell>
          <cell r="AK360">
            <v>2194961.61</v>
          </cell>
          <cell r="AL360">
            <v>208615.48</v>
          </cell>
          <cell r="AM360">
            <v>368776.81</v>
          </cell>
          <cell r="AN360">
            <v>363454.87</v>
          </cell>
          <cell r="AO360">
            <v>450365.71</v>
          </cell>
          <cell r="AP360">
            <v>421696.7</v>
          </cell>
          <cell r="AQ360">
            <v>108921.42</v>
          </cell>
          <cell r="AR360">
            <v>639945.11</v>
          </cell>
          <cell r="AS360">
            <v>127847.35</v>
          </cell>
          <cell r="AT360">
            <v>938111.6</v>
          </cell>
          <cell r="AU360">
            <v>260191.6</v>
          </cell>
          <cell r="AV360">
            <v>222141.79</v>
          </cell>
          <cell r="AW360">
            <v>109183.9</v>
          </cell>
          <cell r="AX360">
            <v>333291.03000000003</v>
          </cell>
          <cell r="AY360">
            <v>135252.68</v>
          </cell>
          <cell r="AZ360">
            <v>79683.179999999993</v>
          </cell>
          <cell r="BA360">
            <v>2035638.1</v>
          </cell>
          <cell r="BB360">
            <v>384851.78</v>
          </cell>
          <cell r="BC360">
            <v>499062.33</v>
          </cell>
          <cell r="BD360">
            <v>207185.44</v>
          </cell>
          <cell r="BE360">
            <v>187002.57</v>
          </cell>
          <cell r="BF360">
            <v>200124.44</v>
          </cell>
          <cell r="BG360">
            <v>1713534.02</v>
          </cell>
          <cell r="BH360">
            <v>247285.1</v>
          </cell>
          <cell r="BI360">
            <v>175928.13</v>
          </cell>
          <cell r="BJ360">
            <v>219570.16</v>
          </cell>
          <cell r="BK360">
            <v>74765.5</v>
          </cell>
          <cell r="BL360">
            <v>1728497.81</v>
          </cell>
          <cell r="BM360">
            <v>328332.5</v>
          </cell>
          <cell r="BN360">
            <v>544841.56999999995</v>
          </cell>
          <cell r="BO360">
            <v>652612.73</v>
          </cell>
          <cell r="BP360">
            <v>352236.88</v>
          </cell>
          <cell r="BQ360">
            <v>546023.84</v>
          </cell>
          <cell r="BR360">
            <v>6502092.3499999996</v>
          </cell>
          <cell r="BS360">
            <v>294535</v>
          </cell>
          <cell r="BT360">
            <v>128998.02</v>
          </cell>
          <cell r="BU360">
            <v>557741.48</v>
          </cell>
          <cell r="BV360">
            <v>225143.65</v>
          </cell>
          <cell r="BW360">
            <v>173472.84</v>
          </cell>
          <cell r="BX360">
            <v>402039.15</v>
          </cell>
          <cell r="BY360">
            <v>287993.40000000002</v>
          </cell>
          <cell r="BZ360">
            <v>569464.93999999994</v>
          </cell>
          <cell r="CA360">
            <v>260665.12</v>
          </cell>
          <cell r="CB360">
            <v>181207.46</v>
          </cell>
          <cell r="CC360">
            <v>454407.83</v>
          </cell>
          <cell r="CD360">
            <v>375802.11</v>
          </cell>
          <cell r="CE360">
            <v>632460.21</v>
          </cell>
          <cell r="CF360">
            <v>233821.11</v>
          </cell>
          <cell r="CG360">
            <v>176987.83</v>
          </cell>
          <cell r="CH360">
            <v>278574.87</v>
          </cell>
          <cell r="CI360">
            <v>209785.12</v>
          </cell>
          <cell r="CJ360">
            <v>1130616.76</v>
          </cell>
          <cell r="CK360">
            <v>244874.16</v>
          </cell>
          <cell r="CL360">
            <v>209493.53</v>
          </cell>
        </row>
        <row r="361">
          <cell r="A361" t="str">
            <v>5105010161.109</v>
          </cell>
          <cell r="B361" t="str">
            <v>ค่าเสื่อมราคาครุภัณฑ์งานบ้านงานครัว -Interface</v>
          </cell>
          <cell r="C361">
            <v>1684597.78</v>
          </cell>
          <cell r="D361">
            <v>90635.32</v>
          </cell>
          <cell r="E361">
            <v>26595.85</v>
          </cell>
          <cell r="F361">
            <v>75636.77</v>
          </cell>
          <cell r="G361">
            <v>161495.75</v>
          </cell>
          <cell r="H361">
            <v>144925.34</v>
          </cell>
          <cell r="I361">
            <v>173073.89</v>
          </cell>
          <cell r="J361">
            <v>112998.17</v>
          </cell>
          <cell r="K361">
            <v>28885</v>
          </cell>
          <cell r="L361">
            <v>57408.21</v>
          </cell>
          <cell r="M361">
            <v>224987.93</v>
          </cell>
          <cell r="N361">
            <v>63219.72</v>
          </cell>
          <cell r="O361">
            <v>377006.79</v>
          </cell>
          <cell r="P361">
            <v>147735.41</v>
          </cell>
          <cell r="Q361">
            <v>335437.73</v>
          </cell>
          <cell r="R361">
            <v>149086.69</v>
          </cell>
          <cell r="S361">
            <v>317969.78000000003</v>
          </cell>
          <cell r="T361">
            <v>190860.33</v>
          </cell>
          <cell r="U361">
            <v>279708.34000000003</v>
          </cell>
          <cell r="V361">
            <v>148833.34</v>
          </cell>
          <cell r="W361">
            <v>901495.18</v>
          </cell>
          <cell r="X361">
            <v>57637.66</v>
          </cell>
          <cell r="Y361">
            <v>170030.61</v>
          </cell>
          <cell r="Z361">
            <v>94283.93</v>
          </cell>
          <cell r="AA361">
            <v>16866.66</v>
          </cell>
          <cell r="AB361">
            <v>238631.25</v>
          </cell>
          <cell r="AC361">
            <v>138225.16</v>
          </cell>
          <cell r="AD361">
            <v>585109.66</v>
          </cell>
          <cell r="AE361">
            <v>25538.5</v>
          </cell>
          <cell r="AF361">
            <v>63650.3</v>
          </cell>
          <cell r="AG361">
            <v>20915.759999999998</v>
          </cell>
          <cell r="AH361">
            <v>190409.81</v>
          </cell>
          <cell r="AI361">
            <v>20030.5</v>
          </cell>
          <cell r="AJ361">
            <v>167457.51</v>
          </cell>
          <cell r="AK361">
            <v>1151330.17</v>
          </cell>
          <cell r="AL361">
            <v>28701.77</v>
          </cell>
          <cell r="AM361">
            <v>47477.11</v>
          </cell>
          <cell r="AN361">
            <v>427044.72</v>
          </cell>
          <cell r="AO361">
            <v>391400.28</v>
          </cell>
          <cell r="AP361">
            <v>53365.33</v>
          </cell>
          <cell r="AQ361">
            <v>103768.47</v>
          </cell>
          <cell r="AR361">
            <v>361612.16</v>
          </cell>
          <cell r="AS361">
            <v>124996.22</v>
          </cell>
          <cell r="AT361">
            <v>724101.95</v>
          </cell>
          <cell r="AU361">
            <v>292413.14</v>
          </cell>
          <cell r="AV361">
            <v>246751.96</v>
          </cell>
          <cell r="AW361">
            <v>33140.85</v>
          </cell>
          <cell r="AX361">
            <v>335172.18</v>
          </cell>
          <cell r="AY361">
            <v>35385.93</v>
          </cell>
          <cell r="AZ361">
            <v>199391.67</v>
          </cell>
          <cell r="BA361">
            <v>354416.38</v>
          </cell>
          <cell r="BB361">
            <v>544592.74</v>
          </cell>
          <cell r="BC361">
            <v>161582.93</v>
          </cell>
          <cell r="BD361">
            <v>102613.23</v>
          </cell>
          <cell r="BE361">
            <v>23868.51</v>
          </cell>
          <cell r="BF361">
            <v>292915.28000000003</v>
          </cell>
          <cell r="BG361">
            <v>527406.65</v>
          </cell>
          <cell r="BH361">
            <v>10396.06</v>
          </cell>
          <cell r="BI361">
            <v>35765.449999999997</v>
          </cell>
          <cell r="BJ361">
            <v>384431.85</v>
          </cell>
          <cell r="BK361">
            <v>80143.100000000006</v>
          </cell>
          <cell r="BL361">
            <v>932247.28</v>
          </cell>
          <cell r="BM361">
            <v>418737.5</v>
          </cell>
          <cell r="BN361">
            <v>106946.25</v>
          </cell>
          <cell r="BO361">
            <v>558445.43000000005</v>
          </cell>
          <cell r="BP361">
            <v>284080.39</v>
          </cell>
          <cell r="BQ361">
            <v>66447.31</v>
          </cell>
          <cell r="BR361">
            <v>1423356.73</v>
          </cell>
          <cell r="BS361">
            <v>69716.320000000007</v>
          </cell>
          <cell r="BT361">
            <v>132070.48000000001</v>
          </cell>
          <cell r="BU361">
            <v>145759.32</v>
          </cell>
          <cell r="BV361">
            <v>63405.39</v>
          </cell>
          <cell r="BW361">
            <v>16023.82</v>
          </cell>
          <cell r="BX361">
            <v>174576.18</v>
          </cell>
          <cell r="BY361">
            <v>93699.19</v>
          </cell>
          <cell r="BZ361">
            <v>6513.32</v>
          </cell>
          <cell r="CA361">
            <v>189783.3</v>
          </cell>
          <cell r="CB361">
            <v>75285.83</v>
          </cell>
          <cell r="CC361">
            <v>179475</v>
          </cell>
          <cell r="CD361">
            <v>341411.55</v>
          </cell>
          <cell r="CE361">
            <v>199218.59</v>
          </cell>
          <cell r="CF361">
            <v>172042.67</v>
          </cell>
          <cell r="CG361">
            <v>105027.05</v>
          </cell>
          <cell r="CH361">
            <v>240842.86</v>
          </cell>
          <cell r="CI361">
            <v>20353.68</v>
          </cell>
          <cell r="CJ361">
            <v>178426.58</v>
          </cell>
          <cell r="CK361">
            <v>130567.97</v>
          </cell>
          <cell r="CL361">
            <v>197550.81</v>
          </cell>
        </row>
        <row r="362">
          <cell r="A362" t="str">
            <v>5105010161.110</v>
          </cell>
          <cell r="B362" t="str">
            <v>ค่าเสื่อมราคาครุภัณฑ์อื่น -  Interface</v>
          </cell>
          <cell r="C362">
            <v>72472.12</v>
          </cell>
          <cell r="D362">
            <v>17212.28</v>
          </cell>
          <cell r="E362">
            <v>47738.92</v>
          </cell>
          <cell r="F362">
            <v>29827.97</v>
          </cell>
          <cell r="G362">
            <v>0</v>
          </cell>
          <cell r="H362">
            <v>0</v>
          </cell>
          <cell r="I362">
            <v>0</v>
          </cell>
          <cell r="J362">
            <v>1189</v>
          </cell>
          <cell r="K362">
            <v>0</v>
          </cell>
          <cell r="L362">
            <v>12060.51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3477.48</v>
          </cell>
          <cell r="T362">
            <v>231323.98</v>
          </cell>
          <cell r="U362">
            <v>10286.450000000001</v>
          </cell>
          <cell r="V362">
            <v>0</v>
          </cell>
          <cell r="W362">
            <v>303300.07</v>
          </cell>
          <cell r="X362">
            <v>2700</v>
          </cell>
          <cell r="Y362">
            <v>46233.46</v>
          </cell>
          <cell r="Z362">
            <v>999.96</v>
          </cell>
          <cell r="AA362">
            <v>0</v>
          </cell>
          <cell r="AB362">
            <v>11744.36</v>
          </cell>
          <cell r="AC362">
            <v>1660</v>
          </cell>
          <cell r="AD362">
            <v>5782.67</v>
          </cell>
          <cell r="AE362">
            <v>0</v>
          </cell>
          <cell r="AF362">
            <v>0</v>
          </cell>
          <cell r="AG362">
            <v>22931.24</v>
          </cell>
          <cell r="AH362">
            <v>0</v>
          </cell>
          <cell r="AI362">
            <v>0</v>
          </cell>
          <cell r="AJ362">
            <v>0</v>
          </cell>
          <cell r="AK362">
            <v>18388.7</v>
          </cell>
          <cell r="AL362">
            <v>11248</v>
          </cell>
          <cell r="AM362">
            <v>0</v>
          </cell>
          <cell r="AN362">
            <v>4164.7299999999996</v>
          </cell>
          <cell r="AO362">
            <v>32648.52</v>
          </cell>
          <cell r="AP362">
            <v>62959.22</v>
          </cell>
          <cell r="AQ362">
            <v>2966.64</v>
          </cell>
          <cell r="AR362">
            <v>0</v>
          </cell>
          <cell r="AS362">
            <v>0</v>
          </cell>
          <cell r="AT362">
            <v>262872.71999999997</v>
          </cell>
          <cell r="AU362">
            <v>460</v>
          </cell>
          <cell r="AV362">
            <v>20831.3</v>
          </cell>
          <cell r="AW362">
            <v>0</v>
          </cell>
          <cell r="AX362">
            <v>0</v>
          </cell>
          <cell r="AY362">
            <v>0</v>
          </cell>
          <cell r="AZ362">
            <v>21228</v>
          </cell>
          <cell r="BA362">
            <v>64559.32</v>
          </cell>
          <cell r="BB362">
            <v>18771.48</v>
          </cell>
          <cell r="BC362">
            <v>93545.4</v>
          </cell>
          <cell r="BD362">
            <v>6875.83</v>
          </cell>
          <cell r="BE362">
            <v>0</v>
          </cell>
          <cell r="BF362">
            <v>56315.76</v>
          </cell>
          <cell r="BG362">
            <v>35879.160000000003</v>
          </cell>
          <cell r="BH362">
            <v>0</v>
          </cell>
          <cell r="BI362">
            <v>0</v>
          </cell>
          <cell r="BJ362">
            <v>0</v>
          </cell>
          <cell r="BK362">
            <v>4346.28</v>
          </cell>
          <cell r="BL362">
            <v>85601.74</v>
          </cell>
          <cell r="BM362">
            <v>0</v>
          </cell>
          <cell r="BN362">
            <v>0</v>
          </cell>
          <cell r="BO362">
            <v>52968.06</v>
          </cell>
          <cell r="BP362">
            <v>11019.99</v>
          </cell>
          <cell r="BQ362">
            <v>34075.050000000003</v>
          </cell>
          <cell r="BR362">
            <v>362979.83</v>
          </cell>
          <cell r="BS362">
            <v>0</v>
          </cell>
          <cell r="BT362">
            <v>0</v>
          </cell>
          <cell r="BU362">
            <v>8462.84</v>
          </cell>
          <cell r="BV362">
            <v>75116.52</v>
          </cell>
          <cell r="BW362">
            <v>0</v>
          </cell>
          <cell r="BX362">
            <v>9418.66</v>
          </cell>
          <cell r="BY362">
            <v>46989.45</v>
          </cell>
          <cell r="BZ362">
            <v>9550</v>
          </cell>
          <cell r="CA362">
            <v>37929.910000000003</v>
          </cell>
          <cell r="CB362">
            <v>173849.8</v>
          </cell>
          <cell r="CC362">
            <v>60400</v>
          </cell>
          <cell r="CD362">
            <v>72777.5</v>
          </cell>
          <cell r="CE362">
            <v>51784.2</v>
          </cell>
          <cell r="CF362">
            <v>126951.34</v>
          </cell>
          <cell r="CG362">
            <v>10574.56</v>
          </cell>
          <cell r="CH362">
            <v>0</v>
          </cell>
          <cell r="CI362">
            <v>0</v>
          </cell>
          <cell r="CJ362">
            <v>461256.42</v>
          </cell>
          <cell r="CK362">
            <v>583.30999999999995</v>
          </cell>
          <cell r="CL362">
            <v>0</v>
          </cell>
        </row>
        <row r="363">
          <cell r="A363" t="str">
            <v>5105010164.101</v>
          </cell>
          <cell r="B363" t="str">
            <v>ค่าตัดจำหน่ายโปรแกรมคอมพิวเตอร์-Interface</v>
          </cell>
          <cell r="C363">
            <v>28310.97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135524.87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6665.56</v>
          </cell>
          <cell r="P363">
            <v>0</v>
          </cell>
          <cell r="Q363">
            <v>0</v>
          </cell>
          <cell r="R363">
            <v>10770.96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43710.67</v>
          </cell>
          <cell r="X363">
            <v>21110.11</v>
          </cell>
          <cell r="Y363">
            <v>8423.66</v>
          </cell>
          <cell r="Z363">
            <v>0</v>
          </cell>
          <cell r="AA363">
            <v>13332.36</v>
          </cell>
          <cell r="AB363">
            <v>0</v>
          </cell>
          <cell r="AC363">
            <v>0</v>
          </cell>
          <cell r="AD363">
            <v>21561.5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25676.79</v>
          </cell>
          <cell r="AJ363">
            <v>6665.68</v>
          </cell>
          <cell r="AK363">
            <v>49132</v>
          </cell>
          <cell r="AL363">
            <v>0</v>
          </cell>
          <cell r="AM363">
            <v>0</v>
          </cell>
          <cell r="AN363">
            <v>3166.46</v>
          </cell>
          <cell r="AO363">
            <v>0</v>
          </cell>
          <cell r="AP363">
            <v>2586.73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33332.31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91512.48</v>
          </cell>
          <cell r="BD363">
            <v>8333.33</v>
          </cell>
          <cell r="BE363">
            <v>10938.67</v>
          </cell>
          <cell r="BF363">
            <v>0</v>
          </cell>
          <cell r="BG363">
            <v>23943.46</v>
          </cell>
          <cell r="BH363">
            <v>0</v>
          </cell>
          <cell r="BI363">
            <v>0</v>
          </cell>
          <cell r="BJ363">
            <v>41281.199999999997</v>
          </cell>
          <cell r="BK363">
            <v>2127.16</v>
          </cell>
          <cell r="BL363">
            <v>0</v>
          </cell>
          <cell r="BM363">
            <v>0</v>
          </cell>
          <cell r="BN363">
            <v>21666.66</v>
          </cell>
          <cell r="BO363">
            <v>0</v>
          </cell>
          <cell r="BP363">
            <v>0</v>
          </cell>
          <cell r="BQ363">
            <v>0</v>
          </cell>
          <cell r="BR363">
            <v>8059999.3200000003</v>
          </cell>
          <cell r="BS363">
            <v>0</v>
          </cell>
          <cell r="BT363">
            <v>42500.04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21445.39</v>
          </cell>
          <cell r="BZ363">
            <v>0</v>
          </cell>
          <cell r="CA363">
            <v>24731.66</v>
          </cell>
          <cell r="CB363">
            <v>28333.32</v>
          </cell>
          <cell r="CC363">
            <v>28333.33</v>
          </cell>
          <cell r="CD363">
            <v>0</v>
          </cell>
          <cell r="CE363">
            <v>23333.279999999999</v>
          </cell>
          <cell r="CF363">
            <v>0</v>
          </cell>
          <cell r="CG363">
            <v>28332.959999999999</v>
          </cell>
          <cell r="CH363">
            <v>0</v>
          </cell>
          <cell r="CI363">
            <v>0</v>
          </cell>
          <cell r="CJ363">
            <v>534443.49</v>
          </cell>
          <cell r="CK363">
            <v>14861.1</v>
          </cell>
          <cell r="CL363">
            <v>0</v>
          </cell>
        </row>
        <row r="364">
          <cell r="A364" t="str">
            <v>5105010164.103</v>
          </cell>
          <cell r="B364" t="str">
            <v>ค่าตัดจำหน่ายสินทรัพย์ไม่มีตัวตนอื่น- Interface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256875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</row>
        <row r="365">
          <cell r="A365" t="str">
            <v>5105010194.101</v>
          </cell>
          <cell r="B365" t="str">
            <v>ค่าเสื่อมราคา-อาคารและสิ่งปลูกสร้างไม่ระบุรายละเอียด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</row>
        <row r="366">
          <cell r="A366" t="str">
            <v>5105010195.101</v>
          </cell>
          <cell r="B366" t="str">
            <v>ค่าเสื่อมราคา-ครุภัณฑ์ไม่ระบุรายละเอียด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</row>
        <row r="367">
          <cell r="A367" t="str">
            <v>5107010199.101</v>
          </cell>
          <cell r="B367" t="str">
            <v>ค่าใช้จ่ายอุดหนุนเพื่อการดำเนินงานอื่น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38218.720000000001</v>
          </cell>
          <cell r="I367">
            <v>0</v>
          </cell>
          <cell r="J367">
            <v>0</v>
          </cell>
          <cell r="K367">
            <v>0</v>
          </cell>
          <cell r="L367">
            <v>458816.72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3000</v>
          </cell>
          <cell r="R367">
            <v>100000</v>
          </cell>
          <cell r="S367">
            <v>0</v>
          </cell>
          <cell r="T367">
            <v>1673300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133355.92000000001</v>
          </cell>
          <cell r="AN367">
            <v>0</v>
          </cell>
          <cell r="AO367">
            <v>0</v>
          </cell>
          <cell r="AP367">
            <v>2446447.77</v>
          </cell>
          <cell r="AQ367">
            <v>0</v>
          </cell>
          <cell r="AR367">
            <v>92419.54</v>
          </cell>
          <cell r="AS367">
            <v>1071584.96</v>
          </cell>
          <cell r="AT367">
            <v>0</v>
          </cell>
          <cell r="AU367">
            <v>0</v>
          </cell>
          <cell r="AV367">
            <v>0</v>
          </cell>
          <cell r="AW367">
            <v>15687.46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471142</v>
          </cell>
          <cell r="BC367">
            <v>0</v>
          </cell>
          <cell r="BD367">
            <v>0</v>
          </cell>
          <cell r="BE367">
            <v>59600</v>
          </cell>
          <cell r="BF367">
            <v>0</v>
          </cell>
          <cell r="BG367">
            <v>9966725</v>
          </cell>
          <cell r="BH367">
            <v>30000</v>
          </cell>
          <cell r="BI367">
            <v>473060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29900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50000</v>
          </cell>
          <cell r="BZ367">
            <v>0</v>
          </cell>
          <cell r="CA367">
            <v>0</v>
          </cell>
          <cell r="CB367">
            <v>0</v>
          </cell>
          <cell r="CC367">
            <v>1000000</v>
          </cell>
          <cell r="CD367">
            <v>0</v>
          </cell>
          <cell r="CE367">
            <v>0</v>
          </cell>
          <cell r="CF367">
            <v>107235.5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</row>
        <row r="368">
          <cell r="A368" t="str">
            <v>5107020199.101</v>
          </cell>
          <cell r="B368" t="str">
            <v>ค่าใช้จ่ายเงินอุดหนุนเพื่อการลงทุนอื่น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187200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</row>
        <row r="369">
          <cell r="A369" t="str">
            <v>5107030101.101</v>
          </cell>
          <cell r="B369" t="str">
            <v>บัญชีพักเบิกเงินอุดหนุน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</row>
        <row r="370">
          <cell r="A370" t="str">
            <v>5108010101.102</v>
          </cell>
          <cell r="B370" t="str">
            <v>หนี้สูญ-ลูกหนี้ค่าสิ่งส่งตรวจ-หน่วยงานภาครัฐ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15840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6588236.25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1620218.91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</row>
        <row r="371">
          <cell r="A371" t="str">
            <v>5108010101.104</v>
          </cell>
          <cell r="B371" t="str">
            <v>หนี้สูญ-ลูกหนี้ค่าวัสดุ/อุปกรณ์/น้ำยา-หน่วยงานภาครัฐ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133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326450.36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1241215.6299999999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</row>
        <row r="372">
          <cell r="A372" t="str">
            <v>5108010101.105</v>
          </cell>
          <cell r="B372" t="str">
            <v>หนี้สูญ-ลูกหนี้ค่าสินค้า-หน่วยงานภาครัฐ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350649.5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3101968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1900950.22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</row>
        <row r="373">
          <cell r="A373" t="str">
            <v>5108010101.114</v>
          </cell>
          <cell r="B373" t="str">
            <v>หนี้สูญ-ลูกหนี้ค่ารักษา-ชำระเงิน OP</v>
          </cell>
          <cell r="C373">
            <v>0</v>
          </cell>
          <cell r="D373">
            <v>0</v>
          </cell>
          <cell r="E373">
            <v>331019</v>
          </cell>
          <cell r="F373">
            <v>0</v>
          </cell>
          <cell r="G373">
            <v>194383</v>
          </cell>
          <cell r="H373">
            <v>672083.3</v>
          </cell>
          <cell r="I373">
            <v>492918.83</v>
          </cell>
          <cell r="J373">
            <v>0</v>
          </cell>
          <cell r="K373">
            <v>0</v>
          </cell>
          <cell r="L373">
            <v>713651</v>
          </cell>
          <cell r="M373">
            <v>0</v>
          </cell>
          <cell r="N373">
            <v>0</v>
          </cell>
          <cell r="O373">
            <v>1281179.75</v>
          </cell>
          <cell r="P373">
            <v>0</v>
          </cell>
          <cell r="Q373">
            <v>863667</v>
          </cell>
          <cell r="R373">
            <v>57935.17</v>
          </cell>
          <cell r="S373">
            <v>0</v>
          </cell>
          <cell r="T373">
            <v>1545</v>
          </cell>
          <cell r="U373">
            <v>23822.6</v>
          </cell>
          <cell r="V373">
            <v>131</v>
          </cell>
          <cell r="W373">
            <v>191227</v>
          </cell>
          <cell r="X373">
            <v>220</v>
          </cell>
          <cell r="Y373">
            <v>106755.82</v>
          </cell>
          <cell r="Z373">
            <v>249686</v>
          </cell>
          <cell r="AA373">
            <v>0</v>
          </cell>
          <cell r="AB373">
            <v>230739</v>
          </cell>
          <cell r="AC373">
            <v>0</v>
          </cell>
          <cell r="AD373">
            <v>1435623</v>
          </cell>
          <cell r="AE373">
            <v>297338</v>
          </cell>
          <cell r="AF373">
            <v>212749</v>
          </cell>
          <cell r="AG373">
            <v>0</v>
          </cell>
          <cell r="AH373">
            <v>104320.45</v>
          </cell>
          <cell r="AI373">
            <v>429477.25</v>
          </cell>
          <cell r="AJ373">
            <v>270359</v>
          </cell>
          <cell r="AK373">
            <v>0</v>
          </cell>
          <cell r="AL373">
            <v>0</v>
          </cell>
          <cell r="AM373">
            <v>231372.5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1556548.7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187628</v>
          </cell>
          <cell r="AX373">
            <v>0</v>
          </cell>
          <cell r="AY373">
            <v>206620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1106612</v>
          </cell>
          <cell r="BE373">
            <v>31232</v>
          </cell>
          <cell r="BF373">
            <v>0</v>
          </cell>
          <cell r="BG373">
            <v>2058760</v>
          </cell>
          <cell r="BH373">
            <v>0</v>
          </cell>
          <cell r="BI373">
            <v>10789</v>
          </cell>
          <cell r="BJ373">
            <v>386434</v>
          </cell>
          <cell r="BK373">
            <v>135294</v>
          </cell>
          <cell r="BL373">
            <v>2896988.9</v>
          </cell>
          <cell r="BM373">
            <v>0</v>
          </cell>
          <cell r="BN373">
            <v>35572</v>
          </cell>
          <cell r="BO373">
            <v>750737.6</v>
          </cell>
          <cell r="BP373">
            <v>0</v>
          </cell>
          <cell r="BQ373">
            <v>0</v>
          </cell>
          <cell r="BR373">
            <v>536301</v>
          </cell>
          <cell r="BS373">
            <v>0</v>
          </cell>
          <cell r="BT373">
            <v>0</v>
          </cell>
          <cell r="BU373">
            <v>0</v>
          </cell>
          <cell r="BV373">
            <v>68989</v>
          </cell>
          <cell r="BW373">
            <v>0</v>
          </cell>
          <cell r="BX373">
            <v>0</v>
          </cell>
          <cell r="BY373">
            <v>149592</v>
          </cell>
          <cell r="BZ373">
            <v>615508</v>
          </cell>
          <cell r="CA373">
            <v>102961</v>
          </cell>
          <cell r="CB373">
            <v>160945</v>
          </cell>
          <cell r="CC373">
            <v>0</v>
          </cell>
          <cell r="CD373">
            <v>566619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68904</v>
          </cell>
          <cell r="CL373">
            <v>0</v>
          </cell>
        </row>
        <row r="374">
          <cell r="A374" t="str">
            <v>5108010101.115</v>
          </cell>
          <cell r="B374" t="str">
            <v>หนี้สูญ-ลูกหนี้ค่ารักษา-ชำระเงิน IP</v>
          </cell>
          <cell r="C374">
            <v>0</v>
          </cell>
          <cell r="D374">
            <v>0</v>
          </cell>
          <cell r="E374">
            <v>69330</v>
          </cell>
          <cell r="F374">
            <v>0</v>
          </cell>
          <cell r="G374">
            <v>19818</v>
          </cell>
          <cell r="H374">
            <v>8108</v>
          </cell>
          <cell r="I374">
            <v>186849.38</v>
          </cell>
          <cell r="J374">
            <v>0</v>
          </cell>
          <cell r="K374">
            <v>0</v>
          </cell>
          <cell r="L374">
            <v>272316</v>
          </cell>
          <cell r="M374">
            <v>5996.22</v>
          </cell>
          <cell r="N374">
            <v>0</v>
          </cell>
          <cell r="O374">
            <v>26204</v>
          </cell>
          <cell r="P374">
            <v>0</v>
          </cell>
          <cell r="Q374">
            <v>142980</v>
          </cell>
          <cell r="R374">
            <v>0</v>
          </cell>
          <cell r="S374">
            <v>0</v>
          </cell>
          <cell r="T374">
            <v>6434</v>
          </cell>
          <cell r="U374">
            <v>0</v>
          </cell>
          <cell r="V374">
            <v>41378.980000000003</v>
          </cell>
          <cell r="W374">
            <v>11817</v>
          </cell>
          <cell r="X374">
            <v>0</v>
          </cell>
          <cell r="Y374">
            <v>107965</v>
          </cell>
          <cell r="Z374">
            <v>184585</v>
          </cell>
          <cell r="AA374">
            <v>0</v>
          </cell>
          <cell r="AB374">
            <v>56535</v>
          </cell>
          <cell r="AC374">
            <v>0</v>
          </cell>
          <cell r="AD374">
            <v>177193</v>
          </cell>
          <cell r="AE374">
            <v>139710</v>
          </cell>
          <cell r="AF374">
            <v>132364</v>
          </cell>
          <cell r="AG374">
            <v>0</v>
          </cell>
          <cell r="AH374">
            <v>52546</v>
          </cell>
          <cell r="AI374">
            <v>162067</v>
          </cell>
          <cell r="AJ374">
            <v>21531.64</v>
          </cell>
          <cell r="AK374">
            <v>0</v>
          </cell>
          <cell r="AL374">
            <v>0</v>
          </cell>
          <cell r="AM374">
            <v>66819.5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4669314.09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62272</v>
          </cell>
          <cell r="AX374">
            <v>0</v>
          </cell>
          <cell r="AY374">
            <v>71872</v>
          </cell>
          <cell r="AZ374">
            <v>800</v>
          </cell>
          <cell r="BA374">
            <v>0</v>
          </cell>
          <cell r="BB374">
            <v>0</v>
          </cell>
          <cell r="BC374">
            <v>0</v>
          </cell>
          <cell r="BD374">
            <v>580356</v>
          </cell>
          <cell r="BE374">
            <v>8164</v>
          </cell>
          <cell r="BF374">
            <v>0</v>
          </cell>
          <cell r="BG374">
            <v>10245530</v>
          </cell>
          <cell r="BH374">
            <v>0</v>
          </cell>
          <cell r="BI374">
            <v>0</v>
          </cell>
          <cell r="BJ374">
            <v>368503</v>
          </cell>
          <cell r="BK374">
            <v>0</v>
          </cell>
          <cell r="BL374">
            <v>6098730.2000000002</v>
          </cell>
          <cell r="BM374">
            <v>0</v>
          </cell>
          <cell r="BN374">
            <v>40837</v>
          </cell>
          <cell r="BO374">
            <v>304192</v>
          </cell>
          <cell r="BP374">
            <v>0</v>
          </cell>
          <cell r="BQ374">
            <v>0</v>
          </cell>
          <cell r="BR374">
            <v>358157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32747</v>
          </cell>
          <cell r="BZ374">
            <v>148321</v>
          </cell>
          <cell r="CA374">
            <v>46672</v>
          </cell>
          <cell r="CB374">
            <v>190929</v>
          </cell>
          <cell r="CC374">
            <v>0</v>
          </cell>
          <cell r="CD374">
            <v>261183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20262</v>
          </cell>
          <cell r="CL374">
            <v>0</v>
          </cell>
        </row>
        <row r="375">
          <cell r="A375" t="str">
            <v>5108010101.202</v>
          </cell>
          <cell r="B375" t="str">
            <v xml:space="preserve">หนี้สูญ-ลูกหนี้ค่ารักษาUC-IP 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677403.78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652493.84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517350.91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636030.23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16522.8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48884.26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160470.93</v>
          </cell>
          <cell r="BX375">
            <v>9645</v>
          </cell>
          <cell r="BY375">
            <v>0</v>
          </cell>
          <cell r="BZ375">
            <v>0</v>
          </cell>
          <cell r="CA375">
            <v>0</v>
          </cell>
          <cell r="CB375">
            <v>0</v>
          </cell>
          <cell r="CC375">
            <v>0</v>
          </cell>
          <cell r="CD375">
            <v>447047.12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</row>
        <row r="376">
          <cell r="A376" t="str">
            <v>5108010101.203</v>
          </cell>
          <cell r="B376" t="str">
            <v>หนี้สูญ-ลูกหนี้ค่ารักษา UC -OP นอก CUP(ในจังหวัด)</v>
          </cell>
          <cell r="C376">
            <v>0</v>
          </cell>
          <cell r="D376">
            <v>0</v>
          </cell>
          <cell r="E376">
            <v>53033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20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105381812.5</v>
          </cell>
          <cell r="X376">
            <v>188282</v>
          </cell>
          <cell r="Y376">
            <v>467046</v>
          </cell>
          <cell r="Z376">
            <v>287619</v>
          </cell>
          <cell r="AA376">
            <v>140216</v>
          </cell>
          <cell r="AB376">
            <v>535240</v>
          </cell>
          <cell r="AC376">
            <v>207459</v>
          </cell>
          <cell r="AD376">
            <v>906486</v>
          </cell>
          <cell r="AE376">
            <v>260214</v>
          </cell>
          <cell r="AF376">
            <v>168024</v>
          </cell>
          <cell r="AG376">
            <v>198016</v>
          </cell>
          <cell r="AH376">
            <v>3013058</v>
          </cell>
          <cell r="AI376">
            <v>242872</v>
          </cell>
          <cell r="AJ376">
            <v>1185456</v>
          </cell>
          <cell r="AK376">
            <v>637949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292737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377812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90591</v>
          </cell>
          <cell r="BJ376">
            <v>260735</v>
          </cell>
          <cell r="BK376">
            <v>0</v>
          </cell>
          <cell r="BL376">
            <v>10985650</v>
          </cell>
          <cell r="BM376">
            <v>0</v>
          </cell>
          <cell r="BN376">
            <v>82488</v>
          </cell>
          <cell r="BO376">
            <v>0</v>
          </cell>
          <cell r="BP376">
            <v>0</v>
          </cell>
          <cell r="BQ376">
            <v>0</v>
          </cell>
          <cell r="BR376">
            <v>5748313.7999999998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18557</v>
          </cell>
          <cell r="CB376">
            <v>0</v>
          </cell>
          <cell r="CC376">
            <v>321</v>
          </cell>
          <cell r="CD376">
            <v>706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</row>
        <row r="377">
          <cell r="A377" t="str">
            <v>5108010101.205</v>
          </cell>
          <cell r="B377" t="str">
            <v>หนี้สูญ-ลูกหนี้ค่ารักษา UC -OP นอก CUP (ต่างจังหวัด)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590431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27605</v>
          </cell>
          <cell r="Z377">
            <v>275406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15623</v>
          </cell>
          <cell r="AG377">
            <v>0</v>
          </cell>
          <cell r="AH377">
            <v>0</v>
          </cell>
          <cell r="AI377">
            <v>149164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245718.79</v>
          </cell>
          <cell r="BM377">
            <v>0</v>
          </cell>
          <cell r="BN377">
            <v>65968</v>
          </cell>
          <cell r="BO377">
            <v>0</v>
          </cell>
          <cell r="BP377">
            <v>0</v>
          </cell>
          <cell r="BQ377">
            <v>0</v>
          </cell>
          <cell r="BR377">
            <v>721415.4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B377">
            <v>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</row>
        <row r="378">
          <cell r="A378" t="str">
            <v>5108010101.216</v>
          </cell>
          <cell r="B378" t="str">
            <v>หนี้สูญ-ลูกหนี้ค่ารักษา UC- OP -AE</v>
          </cell>
          <cell r="C378">
            <v>0</v>
          </cell>
          <cell r="D378">
            <v>0</v>
          </cell>
          <cell r="E378">
            <v>85805.65</v>
          </cell>
          <cell r="F378">
            <v>0</v>
          </cell>
          <cell r="G378">
            <v>3979.8</v>
          </cell>
          <cell r="H378">
            <v>0</v>
          </cell>
          <cell r="I378">
            <v>275564.11</v>
          </cell>
          <cell r="J378">
            <v>14453.02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7076.84</v>
          </cell>
          <cell r="P378">
            <v>1204.8</v>
          </cell>
          <cell r="Q378">
            <v>0</v>
          </cell>
          <cell r="R378">
            <v>0</v>
          </cell>
          <cell r="S378">
            <v>96996.56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20394</v>
          </cell>
          <cell r="Y378">
            <v>5801.11</v>
          </cell>
          <cell r="Z378">
            <v>118978</v>
          </cell>
          <cell r="AA378">
            <v>0</v>
          </cell>
          <cell r="AB378">
            <v>11981.7</v>
          </cell>
          <cell r="AC378">
            <v>0</v>
          </cell>
          <cell r="AD378">
            <v>0</v>
          </cell>
          <cell r="AE378">
            <v>1955.29</v>
          </cell>
          <cell r="AF378">
            <v>228533.05</v>
          </cell>
          <cell r="AG378">
            <v>41439.5</v>
          </cell>
          <cell r="AH378">
            <v>10048</v>
          </cell>
          <cell r="AI378">
            <v>685.4</v>
          </cell>
          <cell r="AJ378">
            <v>0</v>
          </cell>
          <cell r="AK378">
            <v>847</v>
          </cell>
          <cell r="AL378">
            <v>0</v>
          </cell>
          <cell r="AM378">
            <v>13909.95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266545.27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40989.97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6802.82</v>
          </cell>
          <cell r="BF378">
            <v>0</v>
          </cell>
          <cell r="BG378">
            <v>55262.75</v>
          </cell>
          <cell r="BH378">
            <v>0</v>
          </cell>
          <cell r="BI378">
            <v>2779</v>
          </cell>
          <cell r="BJ378">
            <v>13399</v>
          </cell>
          <cell r="BK378">
            <v>0</v>
          </cell>
          <cell r="BL378">
            <v>303851.63</v>
          </cell>
          <cell r="BM378">
            <v>3496</v>
          </cell>
          <cell r="BN378">
            <v>130899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11925.6</v>
          </cell>
          <cell r="BW378">
            <v>0</v>
          </cell>
          <cell r="BX378">
            <v>6670</v>
          </cell>
          <cell r="BY378">
            <v>0</v>
          </cell>
          <cell r="BZ378">
            <v>0</v>
          </cell>
          <cell r="CA378">
            <v>62214.2</v>
          </cell>
          <cell r="CB378">
            <v>0</v>
          </cell>
          <cell r="CC378">
            <v>145086</v>
          </cell>
          <cell r="CD378">
            <v>79888.06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36204.29</v>
          </cell>
          <cell r="CL378">
            <v>0</v>
          </cell>
        </row>
        <row r="379">
          <cell r="A379" t="str">
            <v>5108010101.218</v>
          </cell>
          <cell r="B379" t="str">
            <v>หนี้สูญ-ลูกหนี้ค่ารักษา UC- OP- HC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245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40.5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38505</v>
          </cell>
          <cell r="AA379">
            <v>0</v>
          </cell>
          <cell r="AB379">
            <v>3250</v>
          </cell>
          <cell r="AC379">
            <v>0</v>
          </cell>
          <cell r="AD379">
            <v>0</v>
          </cell>
          <cell r="AE379">
            <v>0</v>
          </cell>
          <cell r="AF379">
            <v>19400</v>
          </cell>
          <cell r="AG379">
            <v>2174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3934.8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74503.600000000006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252216</v>
          </cell>
          <cell r="BE379">
            <v>1505</v>
          </cell>
          <cell r="BF379">
            <v>0</v>
          </cell>
          <cell r="BG379">
            <v>84326</v>
          </cell>
          <cell r="BH379">
            <v>0</v>
          </cell>
          <cell r="BI379">
            <v>0</v>
          </cell>
          <cell r="BJ379">
            <v>43940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6245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6500</v>
          </cell>
          <cell r="CB379">
            <v>0</v>
          </cell>
          <cell r="CC379">
            <v>21546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</row>
        <row r="380">
          <cell r="A380" t="str">
            <v>5108010101.219</v>
          </cell>
          <cell r="B380" t="str">
            <v>หนี้สูญ-ลูกหนี้ค่ารักษา UC - IP -HC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24732.400000000001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14470.9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41550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356011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</row>
        <row r="381">
          <cell r="A381" t="str">
            <v>5108010101.220</v>
          </cell>
          <cell r="B381" t="str">
            <v>หนี้สูญ-ลูกหนี้ค่ารักษา UC- OP- DMI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1000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174857.5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92480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568581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21545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</row>
        <row r="382">
          <cell r="A382" t="str">
            <v>5108010101.221</v>
          </cell>
          <cell r="B382" t="str">
            <v>หนี้สูญ-ลูกหนี้ค่ารักษา UC -IP - DMI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3000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1985957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430636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889694.26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10256</v>
          </cell>
          <cell r="CB382">
            <v>0</v>
          </cell>
          <cell r="CC382">
            <v>14000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</row>
        <row r="383">
          <cell r="A383" t="str">
            <v>5108010101.309</v>
          </cell>
          <cell r="B383" t="str">
            <v>หนี้สูญ-ลูกหนี้ค่ารักษาประกันสังคม-ค่าใช้จ่ายสูง/อุบัติเหตุ/ฉุกเฉิน OP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23459</v>
          </cell>
          <cell r="I383">
            <v>205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1150</v>
          </cell>
          <cell r="P383">
            <v>1392</v>
          </cell>
          <cell r="Q383">
            <v>3472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2019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54572</v>
          </cell>
          <cell r="AJ383">
            <v>0</v>
          </cell>
          <cell r="AK383">
            <v>241067.3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78578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38264</v>
          </cell>
          <cell r="BE383">
            <v>2620.5</v>
          </cell>
          <cell r="BF383">
            <v>0</v>
          </cell>
          <cell r="BG383">
            <v>99443.5</v>
          </cell>
          <cell r="BH383">
            <v>20052.5</v>
          </cell>
          <cell r="BI383">
            <v>0</v>
          </cell>
          <cell r="BJ383">
            <v>0</v>
          </cell>
          <cell r="BK383">
            <v>0</v>
          </cell>
          <cell r="BL383">
            <v>37726</v>
          </cell>
          <cell r="BM383">
            <v>0</v>
          </cell>
          <cell r="BN383">
            <v>285.8</v>
          </cell>
          <cell r="BO383">
            <v>0</v>
          </cell>
          <cell r="BP383">
            <v>0</v>
          </cell>
          <cell r="BQ383">
            <v>0</v>
          </cell>
          <cell r="BR383">
            <v>49833.58</v>
          </cell>
          <cell r="BS383">
            <v>0</v>
          </cell>
          <cell r="BT383">
            <v>0</v>
          </cell>
          <cell r="BU383">
            <v>0</v>
          </cell>
          <cell r="BV383">
            <v>3169</v>
          </cell>
          <cell r="BW383">
            <v>0</v>
          </cell>
          <cell r="BX383">
            <v>13300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9714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</row>
        <row r="384">
          <cell r="A384" t="str">
            <v>5108010101.602</v>
          </cell>
          <cell r="B384" t="str">
            <v>หนี้สูญ-ลูกหนี้ค่ารักษา-พรบ.รถ OP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175398</v>
          </cell>
          <cell r="I384">
            <v>0</v>
          </cell>
          <cell r="J384">
            <v>0</v>
          </cell>
          <cell r="K384">
            <v>0</v>
          </cell>
          <cell r="L384">
            <v>4438</v>
          </cell>
          <cell r="M384">
            <v>193532</v>
          </cell>
          <cell r="N384">
            <v>0</v>
          </cell>
          <cell r="O384">
            <v>12594</v>
          </cell>
          <cell r="P384">
            <v>817</v>
          </cell>
          <cell r="Q384">
            <v>305</v>
          </cell>
          <cell r="R384">
            <v>0</v>
          </cell>
          <cell r="S384">
            <v>0</v>
          </cell>
          <cell r="T384">
            <v>30817</v>
          </cell>
          <cell r="U384">
            <v>0</v>
          </cell>
          <cell r="V384">
            <v>0</v>
          </cell>
          <cell r="W384">
            <v>0</v>
          </cell>
          <cell r="X384">
            <v>50</v>
          </cell>
          <cell r="Y384">
            <v>45814</v>
          </cell>
          <cell r="Z384">
            <v>210049</v>
          </cell>
          <cell r="AA384">
            <v>0</v>
          </cell>
          <cell r="AB384">
            <v>12117</v>
          </cell>
          <cell r="AC384">
            <v>0</v>
          </cell>
          <cell r="AD384">
            <v>5995</v>
          </cell>
          <cell r="AE384">
            <v>64</v>
          </cell>
          <cell r="AF384">
            <v>9842</v>
          </cell>
          <cell r="AG384">
            <v>0</v>
          </cell>
          <cell r="AH384">
            <v>2169</v>
          </cell>
          <cell r="AI384">
            <v>200960</v>
          </cell>
          <cell r="AJ384">
            <v>5880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1994</v>
          </cell>
          <cell r="AT384">
            <v>0</v>
          </cell>
          <cell r="AU384">
            <v>0</v>
          </cell>
          <cell r="AV384">
            <v>4598</v>
          </cell>
          <cell r="AW384">
            <v>19371</v>
          </cell>
          <cell r="AX384">
            <v>0</v>
          </cell>
          <cell r="AY384">
            <v>4453</v>
          </cell>
          <cell r="AZ384">
            <v>111515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642.5</v>
          </cell>
          <cell r="BF384">
            <v>0</v>
          </cell>
          <cell r="BG384">
            <v>900</v>
          </cell>
          <cell r="BH384">
            <v>0</v>
          </cell>
          <cell r="BI384">
            <v>0</v>
          </cell>
          <cell r="BJ384">
            <v>1625</v>
          </cell>
          <cell r="BK384">
            <v>0</v>
          </cell>
          <cell r="BL384">
            <v>37684</v>
          </cell>
          <cell r="BM384">
            <v>260</v>
          </cell>
          <cell r="BN384">
            <v>394</v>
          </cell>
          <cell r="BO384">
            <v>1302</v>
          </cell>
          <cell r="BP384">
            <v>28384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109464</v>
          </cell>
          <cell r="BY384">
            <v>0</v>
          </cell>
          <cell r="BZ384">
            <v>0</v>
          </cell>
          <cell r="CA384">
            <v>74116</v>
          </cell>
          <cell r="CB384">
            <v>0</v>
          </cell>
          <cell r="CC384">
            <v>91</v>
          </cell>
          <cell r="CD384">
            <v>76163</v>
          </cell>
          <cell r="CE384">
            <v>0</v>
          </cell>
          <cell r="CF384">
            <v>0</v>
          </cell>
          <cell r="CG384">
            <v>151998</v>
          </cell>
          <cell r="CH384">
            <v>0</v>
          </cell>
          <cell r="CI384">
            <v>0</v>
          </cell>
          <cell r="CJ384">
            <v>0</v>
          </cell>
          <cell r="CK384">
            <v>42760</v>
          </cell>
          <cell r="CL384">
            <v>0</v>
          </cell>
        </row>
        <row r="385">
          <cell r="A385" t="str">
            <v>5108010101.603</v>
          </cell>
          <cell r="B385" t="str">
            <v>หนี้สูญ-ลูกหนี้ค่ารักษา-พรบ.รถ IP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44743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127873</v>
          </cell>
          <cell r="N385">
            <v>0</v>
          </cell>
          <cell r="O385">
            <v>94639</v>
          </cell>
          <cell r="P385">
            <v>0</v>
          </cell>
          <cell r="Q385">
            <v>50</v>
          </cell>
          <cell r="R385">
            <v>0</v>
          </cell>
          <cell r="S385">
            <v>0</v>
          </cell>
          <cell r="T385">
            <v>5337</v>
          </cell>
          <cell r="U385">
            <v>0</v>
          </cell>
          <cell r="V385">
            <v>0</v>
          </cell>
          <cell r="W385">
            <v>700</v>
          </cell>
          <cell r="X385">
            <v>1230</v>
          </cell>
          <cell r="Y385">
            <v>0</v>
          </cell>
          <cell r="Z385">
            <v>133004</v>
          </cell>
          <cell r="AA385">
            <v>0</v>
          </cell>
          <cell r="AB385">
            <v>9811</v>
          </cell>
          <cell r="AC385">
            <v>0</v>
          </cell>
          <cell r="AD385">
            <v>60</v>
          </cell>
          <cell r="AE385">
            <v>32</v>
          </cell>
          <cell r="AF385">
            <v>16667</v>
          </cell>
          <cell r="AG385">
            <v>0</v>
          </cell>
          <cell r="AH385">
            <v>150</v>
          </cell>
          <cell r="AI385">
            <v>152312</v>
          </cell>
          <cell r="AJ385">
            <v>2160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740</v>
          </cell>
          <cell r="AT385">
            <v>0</v>
          </cell>
          <cell r="AU385">
            <v>0</v>
          </cell>
          <cell r="AV385">
            <v>470</v>
          </cell>
          <cell r="AW385">
            <v>14335</v>
          </cell>
          <cell r="AX385">
            <v>0</v>
          </cell>
          <cell r="AY385">
            <v>21011</v>
          </cell>
          <cell r="AZ385">
            <v>49801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33808.5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300</v>
          </cell>
          <cell r="BK385">
            <v>0</v>
          </cell>
          <cell r="BL385">
            <v>357630</v>
          </cell>
          <cell r="BM385">
            <v>70</v>
          </cell>
          <cell r="BN385">
            <v>7359</v>
          </cell>
          <cell r="BO385">
            <v>0</v>
          </cell>
          <cell r="BP385">
            <v>8906</v>
          </cell>
          <cell r="BQ385">
            <v>0</v>
          </cell>
          <cell r="BR385">
            <v>132301</v>
          </cell>
          <cell r="BS385">
            <v>0</v>
          </cell>
          <cell r="BT385">
            <v>1605</v>
          </cell>
          <cell r="BU385">
            <v>0</v>
          </cell>
          <cell r="BV385">
            <v>0</v>
          </cell>
          <cell r="BW385">
            <v>0</v>
          </cell>
          <cell r="BX385">
            <v>112654</v>
          </cell>
          <cell r="BY385">
            <v>0</v>
          </cell>
          <cell r="BZ385">
            <v>0</v>
          </cell>
          <cell r="CA385">
            <v>81659</v>
          </cell>
          <cell r="CB385">
            <v>0</v>
          </cell>
          <cell r="CC385">
            <v>220</v>
          </cell>
          <cell r="CD385">
            <v>7806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</row>
        <row r="386">
          <cell r="A386" t="str">
            <v>5108010107.102</v>
          </cell>
          <cell r="B386" t="str">
            <v>หนี้สงสัยจะสูญ-ลูกหนี้ค่าสิ่งส่งตรวจ -หน่วยงานภาครัฐ</v>
          </cell>
          <cell r="C386">
            <v>282038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232311.5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696707.76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192</v>
          </cell>
          <cell r="AH386">
            <v>11539.5</v>
          </cell>
          <cell r="AI386">
            <v>0</v>
          </cell>
          <cell r="AJ386">
            <v>0</v>
          </cell>
          <cell r="AK386">
            <v>116782.8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54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23202.799999999999</v>
          </cell>
          <cell r="AX386">
            <v>0</v>
          </cell>
          <cell r="AY386">
            <v>0</v>
          </cell>
          <cell r="AZ386">
            <v>0</v>
          </cell>
          <cell r="BA386">
            <v>128871.1</v>
          </cell>
          <cell r="BB386">
            <v>0</v>
          </cell>
          <cell r="BC386">
            <v>65313</v>
          </cell>
          <cell r="BD386">
            <v>140874.6</v>
          </cell>
          <cell r="BE386">
            <v>0</v>
          </cell>
          <cell r="BF386">
            <v>0</v>
          </cell>
          <cell r="BG386">
            <v>62912.5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619492.66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3313.2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395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</row>
        <row r="387">
          <cell r="A387" t="str">
            <v>5108010107.104</v>
          </cell>
          <cell r="B387" t="str">
            <v>หนี้สงสัยจะสูญ-ลูกหนี้ค่าวัสดุ/อุปกรณ์/น้ำยา-หน่วยงานภาครัฐ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106383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1027675.97</v>
          </cell>
          <cell r="BE387">
            <v>0</v>
          </cell>
          <cell r="BF387">
            <v>0</v>
          </cell>
          <cell r="BG387">
            <v>681127.94</v>
          </cell>
          <cell r="BH387">
            <v>0</v>
          </cell>
          <cell r="BI387">
            <v>3565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404335.01</v>
          </cell>
          <cell r="BS387">
            <v>0</v>
          </cell>
          <cell r="BT387">
            <v>0</v>
          </cell>
          <cell r="BU387">
            <v>47634.47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</row>
        <row r="388">
          <cell r="A388" t="str">
            <v>5108010107.114</v>
          </cell>
          <cell r="B388" t="str">
            <v>หนี้สงสัยจะสูญ-ลูกหนี้ค่ารักษา-ชำระเงิน OP</v>
          </cell>
          <cell r="C388">
            <v>6010612</v>
          </cell>
          <cell r="D388">
            <v>142243.5</v>
          </cell>
          <cell r="E388">
            <v>127625.85</v>
          </cell>
          <cell r="F388">
            <v>209533.9</v>
          </cell>
          <cell r="G388">
            <v>42674.95</v>
          </cell>
          <cell r="H388">
            <v>154484.25</v>
          </cell>
          <cell r="I388">
            <v>45118.35</v>
          </cell>
          <cell r="J388">
            <v>1378901.25</v>
          </cell>
          <cell r="K388">
            <v>56586.75</v>
          </cell>
          <cell r="L388">
            <v>-394735.05</v>
          </cell>
          <cell r="M388">
            <v>1228334.8</v>
          </cell>
          <cell r="N388">
            <v>0</v>
          </cell>
          <cell r="O388">
            <v>2449264.35</v>
          </cell>
          <cell r="P388">
            <v>597854</v>
          </cell>
          <cell r="Q388">
            <v>965043.25</v>
          </cell>
          <cell r="R388">
            <v>1514918.45</v>
          </cell>
          <cell r="S388">
            <v>821186.65</v>
          </cell>
          <cell r="T388">
            <v>791596.05</v>
          </cell>
          <cell r="U388">
            <v>459093.68</v>
          </cell>
          <cell r="V388">
            <v>117909.6</v>
          </cell>
          <cell r="W388">
            <v>1191496.6499999999</v>
          </cell>
          <cell r="X388">
            <v>184343.7</v>
          </cell>
          <cell r="Y388">
            <v>816269.87</v>
          </cell>
          <cell r="Z388">
            <v>741820.8</v>
          </cell>
          <cell r="AA388">
            <v>63170.25</v>
          </cell>
          <cell r="AB388">
            <v>224938.15</v>
          </cell>
          <cell r="AC388">
            <v>718310.39</v>
          </cell>
          <cell r="AD388">
            <v>1472515.2</v>
          </cell>
          <cell r="AE388">
            <v>270123.95</v>
          </cell>
          <cell r="AF388">
            <v>0</v>
          </cell>
          <cell r="AG388">
            <v>138857.70000000001</v>
          </cell>
          <cell r="AH388">
            <v>276658.2</v>
          </cell>
          <cell r="AI388">
            <v>47738.45</v>
          </cell>
          <cell r="AJ388">
            <v>434527.15</v>
          </cell>
          <cell r="AK388">
            <v>0</v>
          </cell>
          <cell r="AL388">
            <v>0</v>
          </cell>
          <cell r="AM388">
            <v>21115.65</v>
          </cell>
          <cell r="AN388">
            <v>1177947.75</v>
          </cell>
          <cell r="AO388">
            <v>96158.05</v>
          </cell>
          <cell r="AP388">
            <v>0</v>
          </cell>
          <cell r="AQ388">
            <v>0</v>
          </cell>
          <cell r="AR388">
            <v>0</v>
          </cell>
          <cell r="AS388">
            <v>439239.15</v>
          </cell>
          <cell r="AT388">
            <v>0</v>
          </cell>
          <cell r="AU388">
            <v>39642.550000000003</v>
          </cell>
          <cell r="AV388">
            <v>0</v>
          </cell>
          <cell r="AW388">
            <v>0</v>
          </cell>
          <cell r="AX388">
            <v>157187.95000000001</v>
          </cell>
          <cell r="AY388">
            <v>0</v>
          </cell>
          <cell r="AZ388">
            <v>5645.25</v>
          </cell>
          <cell r="BA388">
            <v>3246924.25</v>
          </cell>
          <cell r="BB388">
            <v>47963.75</v>
          </cell>
          <cell r="BC388">
            <v>5749236.5599999996</v>
          </cell>
          <cell r="BD388">
            <v>1375645.6</v>
          </cell>
          <cell r="BE388">
            <v>124787.25</v>
          </cell>
          <cell r="BF388">
            <v>5857.66</v>
          </cell>
          <cell r="BG388">
            <v>0</v>
          </cell>
          <cell r="BH388">
            <v>36983.35</v>
          </cell>
          <cell r="BI388">
            <v>2299</v>
          </cell>
          <cell r="BJ388">
            <v>304680.2</v>
          </cell>
          <cell r="BK388">
            <v>414956.2</v>
          </cell>
          <cell r="BL388">
            <v>286865.90000000002</v>
          </cell>
          <cell r="BM388">
            <v>515755</v>
          </cell>
          <cell r="BN388">
            <v>15828.9</v>
          </cell>
          <cell r="BO388">
            <v>0</v>
          </cell>
          <cell r="BP388">
            <v>183520.05</v>
          </cell>
          <cell r="BQ388">
            <v>565.25</v>
          </cell>
          <cell r="BR388">
            <v>153183.70000000001</v>
          </cell>
          <cell r="BS388">
            <v>270033.7</v>
          </cell>
          <cell r="BT388">
            <v>402249.95</v>
          </cell>
          <cell r="BU388">
            <v>1601475.4</v>
          </cell>
          <cell r="BV388">
            <v>0</v>
          </cell>
          <cell r="BW388">
            <v>271144.25</v>
          </cell>
          <cell r="BX388">
            <v>32438.7</v>
          </cell>
          <cell r="BY388">
            <v>7419.5</v>
          </cell>
          <cell r="BZ388">
            <v>0</v>
          </cell>
          <cell r="CA388">
            <v>432667.05</v>
          </cell>
          <cell r="CB388">
            <v>355239.2</v>
          </cell>
          <cell r="CC388">
            <v>361496.85</v>
          </cell>
          <cell r="CD388">
            <v>545245.85</v>
          </cell>
          <cell r="CE388">
            <v>179343.85</v>
          </cell>
          <cell r="CF388">
            <v>1679.6</v>
          </cell>
          <cell r="CG388">
            <v>0</v>
          </cell>
          <cell r="CH388">
            <v>258184.35</v>
          </cell>
          <cell r="CI388">
            <v>59840.5</v>
          </cell>
          <cell r="CJ388">
            <v>1462475.6</v>
          </cell>
          <cell r="CK388">
            <v>74054.399999999994</v>
          </cell>
          <cell r="CL388">
            <v>214417.85</v>
          </cell>
        </row>
        <row r="389">
          <cell r="A389" t="str">
            <v>5108010107.115</v>
          </cell>
          <cell r="B389" t="str">
            <v>หนี้สงสัยจะสูญ-ลูกหนี้ค่ารักษา-ชำระเงิน  IP</v>
          </cell>
          <cell r="C389">
            <v>507155.69</v>
          </cell>
          <cell r="D389">
            <v>23507.75</v>
          </cell>
          <cell r="E389">
            <v>45981.9</v>
          </cell>
          <cell r="F389">
            <v>177934.05</v>
          </cell>
          <cell r="G389">
            <v>0</v>
          </cell>
          <cell r="H389">
            <v>20693.7</v>
          </cell>
          <cell r="I389">
            <v>9098.15</v>
          </cell>
          <cell r="J389">
            <v>403048.9</v>
          </cell>
          <cell r="K389">
            <v>27427.45</v>
          </cell>
          <cell r="L389">
            <v>-157948.35</v>
          </cell>
          <cell r="M389">
            <v>462616.75</v>
          </cell>
          <cell r="N389">
            <v>0</v>
          </cell>
          <cell r="O389">
            <v>4204709.5</v>
          </cell>
          <cell r="P389">
            <v>269941.55</v>
          </cell>
          <cell r="Q389">
            <v>150007.85</v>
          </cell>
          <cell r="R389">
            <v>177097.1</v>
          </cell>
          <cell r="S389">
            <v>415074.95</v>
          </cell>
          <cell r="T389">
            <v>419257.8</v>
          </cell>
          <cell r="U389">
            <v>72009.649999999994</v>
          </cell>
          <cell r="V389">
            <v>82157.899999999994</v>
          </cell>
          <cell r="W389">
            <v>1453936.68</v>
          </cell>
          <cell r="X389">
            <v>78788.25</v>
          </cell>
          <cell r="Y389">
            <v>467026.65</v>
          </cell>
          <cell r="Z389">
            <v>298707.55</v>
          </cell>
          <cell r="AA389">
            <v>7904</v>
          </cell>
          <cell r="AB389">
            <v>16539.5</v>
          </cell>
          <cell r="AC389">
            <v>234456.2</v>
          </cell>
          <cell r="AD389">
            <v>217543.35</v>
          </cell>
          <cell r="AE389">
            <v>16732.349999999999</v>
          </cell>
          <cell r="AF389">
            <v>0</v>
          </cell>
          <cell r="AG389">
            <v>150394.5</v>
          </cell>
          <cell r="AH389">
            <v>215374.5</v>
          </cell>
          <cell r="AI389">
            <v>15032.28</v>
          </cell>
          <cell r="AJ389">
            <v>97895.6</v>
          </cell>
          <cell r="AK389">
            <v>0</v>
          </cell>
          <cell r="AL389">
            <v>0</v>
          </cell>
          <cell r="AM389">
            <v>22149.25</v>
          </cell>
          <cell r="AN389">
            <v>513371.45</v>
          </cell>
          <cell r="AO389">
            <v>396027.45</v>
          </cell>
          <cell r="AP389">
            <v>0</v>
          </cell>
          <cell r="AQ389">
            <v>0</v>
          </cell>
          <cell r="AR389">
            <v>0</v>
          </cell>
          <cell r="AS389">
            <v>45888.800000000003</v>
          </cell>
          <cell r="AT389">
            <v>0</v>
          </cell>
          <cell r="AU389">
            <v>28425.9</v>
          </cell>
          <cell r="AV389">
            <v>0</v>
          </cell>
          <cell r="AW389">
            <v>0</v>
          </cell>
          <cell r="AX389">
            <v>4286.3999999999996</v>
          </cell>
          <cell r="AY389">
            <v>0</v>
          </cell>
          <cell r="AZ389">
            <v>0</v>
          </cell>
          <cell r="BA389">
            <v>1511203</v>
          </cell>
          <cell r="BB389">
            <v>20111.5</v>
          </cell>
          <cell r="BC389">
            <v>3433257.66</v>
          </cell>
          <cell r="BD389">
            <v>824972.62</v>
          </cell>
          <cell r="BE389">
            <v>4279.75</v>
          </cell>
          <cell r="BF389">
            <v>4288.3</v>
          </cell>
          <cell r="BG389">
            <v>161052.46</v>
          </cell>
          <cell r="BH389">
            <v>12148.4</v>
          </cell>
          <cell r="BI389">
            <v>0</v>
          </cell>
          <cell r="BJ389">
            <v>95303</v>
          </cell>
          <cell r="BK389">
            <v>0</v>
          </cell>
          <cell r="BL389">
            <v>0</v>
          </cell>
          <cell r="BM389">
            <v>45900.2</v>
          </cell>
          <cell r="BN389">
            <v>27112.05</v>
          </cell>
          <cell r="BO389">
            <v>0</v>
          </cell>
          <cell r="BP389">
            <v>11839.85</v>
          </cell>
          <cell r="BQ389">
            <v>0</v>
          </cell>
          <cell r="BR389">
            <v>13413.05</v>
          </cell>
          <cell r="BS389">
            <v>122391.35</v>
          </cell>
          <cell r="BT389">
            <v>327743.34999999998</v>
          </cell>
          <cell r="BU389">
            <v>1600699.65</v>
          </cell>
          <cell r="BV389">
            <v>109401.05</v>
          </cell>
          <cell r="BW389">
            <v>12222.7</v>
          </cell>
          <cell r="BX389">
            <v>68990.899999999994</v>
          </cell>
          <cell r="BY389">
            <v>0</v>
          </cell>
          <cell r="BZ389">
            <v>0</v>
          </cell>
          <cell r="CA389">
            <v>112119</v>
          </cell>
          <cell r="CB389">
            <v>205435.6</v>
          </cell>
          <cell r="CC389">
            <v>116130.85</v>
          </cell>
          <cell r="CD389">
            <v>177200.65</v>
          </cell>
          <cell r="CE389">
            <v>154053.9</v>
          </cell>
          <cell r="CF389">
            <v>0</v>
          </cell>
          <cell r="CG389">
            <v>0</v>
          </cell>
          <cell r="CH389">
            <v>0</v>
          </cell>
          <cell r="CI389">
            <v>20961.75</v>
          </cell>
          <cell r="CJ389">
            <v>569599.1</v>
          </cell>
          <cell r="CK389">
            <v>34801.35</v>
          </cell>
          <cell r="CL389">
            <v>6561.65</v>
          </cell>
        </row>
        <row r="390">
          <cell r="A390" t="str">
            <v>5108010107.202</v>
          </cell>
          <cell r="B390" t="str">
            <v>หนี้สงสัยจะสูญ-ลูกหนี้ค่ารักษา IP-UC</v>
          </cell>
          <cell r="C390">
            <v>3379346.7</v>
          </cell>
          <cell r="D390">
            <v>0</v>
          </cell>
          <cell r="E390">
            <v>217701.45</v>
          </cell>
          <cell r="F390">
            <v>111720.74</v>
          </cell>
          <cell r="G390">
            <v>116928</v>
          </cell>
          <cell r="H390">
            <v>99481.82</v>
          </cell>
          <cell r="I390">
            <v>152579.54999999999</v>
          </cell>
          <cell r="J390">
            <v>1003805.25</v>
          </cell>
          <cell r="K390">
            <v>387492.79</v>
          </cell>
          <cell r="L390">
            <v>535074.21</v>
          </cell>
          <cell r="M390">
            <v>0</v>
          </cell>
          <cell r="N390">
            <v>0</v>
          </cell>
          <cell r="O390">
            <v>3386745.29</v>
          </cell>
          <cell r="P390">
            <v>448415.24</v>
          </cell>
          <cell r="Q390">
            <v>1000366.36</v>
          </cell>
          <cell r="R390">
            <v>0</v>
          </cell>
          <cell r="S390">
            <v>347844.43</v>
          </cell>
          <cell r="T390">
            <v>0</v>
          </cell>
          <cell r="U390">
            <v>0</v>
          </cell>
          <cell r="V390">
            <v>0</v>
          </cell>
          <cell r="W390">
            <v>12358740.869999999</v>
          </cell>
          <cell r="X390">
            <v>127217.85</v>
          </cell>
          <cell r="Y390">
            <v>0</v>
          </cell>
          <cell r="Z390">
            <v>329406.99</v>
          </cell>
          <cell r="AA390">
            <v>56043.199999999997</v>
          </cell>
          <cell r="AB390">
            <v>203611.78</v>
          </cell>
          <cell r="AC390">
            <v>0</v>
          </cell>
          <cell r="AD390">
            <v>961278.2</v>
          </cell>
          <cell r="AE390">
            <v>197435.49</v>
          </cell>
          <cell r="AF390">
            <v>205122</v>
          </cell>
          <cell r="AG390">
            <v>445216.85</v>
          </cell>
          <cell r="AH390">
            <v>305962.51</v>
          </cell>
          <cell r="AI390">
            <v>223660.24</v>
          </cell>
          <cell r="AJ390">
            <v>163284.91</v>
          </cell>
          <cell r="AK390">
            <v>5594888.0599999996</v>
          </cell>
          <cell r="AL390">
            <v>434206.11</v>
          </cell>
          <cell r="AM390">
            <v>173213.39</v>
          </cell>
          <cell r="AN390">
            <v>1011288.93</v>
          </cell>
          <cell r="AO390">
            <v>0</v>
          </cell>
          <cell r="AP390">
            <v>267278.90999999997</v>
          </cell>
          <cell r="AQ390">
            <v>46846.82</v>
          </cell>
          <cell r="AR390">
            <v>0</v>
          </cell>
          <cell r="AS390">
            <v>0</v>
          </cell>
          <cell r="AT390">
            <v>72377.47</v>
          </cell>
          <cell r="AU390">
            <v>379394.7</v>
          </cell>
          <cell r="AV390">
            <v>174867.38</v>
          </cell>
          <cell r="AW390">
            <v>244970.32</v>
          </cell>
          <cell r="AX390">
            <v>203991.87</v>
          </cell>
          <cell r="AY390">
            <v>198275.99</v>
          </cell>
          <cell r="AZ390">
            <v>158110.98000000001</v>
          </cell>
          <cell r="BA390">
            <v>0</v>
          </cell>
          <cell r="BB390">
            <v>189826.05</v>
          </cell>
          <cell r="BC390">
            <v>5753094.6100000003</v>
          </cell>
          <cell r="BD390">
            <v>0</v>
          </cell>
          <cell r="BE390">
            <v>107837.36</v>
          </cell>
          <cell r="BF390">
            <v>0</v>
          </cell>
          <cell r="BG390">
            <v>2326197.14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5728096.0999999996</v>
          </cell>
          <cell r="BM390">
            <v>460343.16</v>
          </cell>
          <cell r="BN390">
            <v>332109.49</v>
          </cell>
          <cell r="BO390">
            <v>656632.66</v>
          </cell>
          <cell r="BP390">
            <v>406535.54</v>
          </cell>
          <cell r="BQ390">
            <v>202351.8</v>
          </cell>
          <cell r="BR390">
            <v>27721050.190000001</v>
          </cell>
          <cell r="BS390">
            <v>321738.2</v>
          </cell>
          <cell r="BT390">
            <v>381243.02</v>
          </cell>
          <cell r="BU390">
            <v>2943749.98</v>
          </cell>
          <cell r="BV390">
            <v>47820.1</v>
          </cell>
          <cell r="BW390">
            <v>0</v>
          </cell>
          <cell r="BX390">
            <v>616840.16</v>
          </cell>
          <cell r="BY390">
            <v>172763.04</v>
          </cell>
          <cell r="BZ390">
            <v>84443.14</v>
          </cell>
          <cell r="CA390">
            <v>227216.58</v>
          </cell>
          <cell r="CB390">
            <v>358600.13</v>
          </cell>
          <cell r="CC390">
            <v>616640.73</v>
          </cell>
          <cell r="CD390">
            <v>396069.95</v>
          </cell>
          <cell r="CE390">
            <v>681580.16</v>
          </cell>
          <cell r="CF390">
            <v>0</v>
          </cell>
          <cell r="CG390">
            <v>107833.23</v>
          </cell>
          <cell r="CH390">
            <v>131013.62</v>
          </cell>
          <cell r="CI390">
            <v>0</v>
          </cell>
          <cell r="CJ390">
            <v>0</v>
          </cell>
          <cell r="CK390">
            <v>45997.599999999999</v>
          </cell>
          <cell r="CL390">
            <v>0</v>
          </cell>
        </row>
        <row r="391">
          <cell r="A391" t="str">
            <v>5108010107.216</v>
          </cell>
          <cell r="B391" t="str">
            <v>หนี้สงสัยจะสูญ-ลูกหนี้ค่ารักษา UC-OP - AE</v>
          </cell>
          <cell r="C391">
            <v>2322.2399999999998</v>
          </cell>
          <cell r="D391">
            <v>2633.4</v>
          </cell>
          <cell r="E391">
            <v>2760.9</v>
          </cell>
          <cell r="F391">
            <v>19248.88</v>
          </cell>
          <cell r="G391">
            <v>2465.94</v>
          </cell>
          <cell r="H391">
            <v>49330.38</v>
          </cell>
          <cell r="I391">
            <v>1081</v>
          </cell>
          <cell r="J391">
            <v>21660.65</v>
          </cell>
          <cell r="K391">
            <v>10458.83</v>
          </cell>
          <cell r="L391">
            <v>20300.52</v>
          </cell>
          <cell r="M391">
            <v>109798.24</v>
          </cell>
          <cell r="N391">
            <v>0</v>
          </cell>
          <cell r="O391">
            <v>19525.98</v>
          </cell>
          <cell r="P391">
            <v>15453.09</v>
          </cell>
          <cell r="Q391">
            <v>3906.2</v>
          </cell>
          <cell r="R391">
            <v>870285.28</v>
          </cell>
          <cell r="S391">
            <v>-47018.66</v>
          </cell>
          <cell r="T391">
            <v>6274.16</v>
          </cell>
          <cell r="U391">
            <v>5151.99</v>
          </cell>
          <cell r="V391">
            <v>19746.96</v>
          </cell>
          <cell r="W391">
            <v>17300.11</v>
          </cell>
          <cell r="X391">
            <v>3543.93</v>
          </cell>
          <cell r="Y391">
            <v>30918.58</v>
          </cell>
          <cell r="Z391">
            <v>1210</v>
          </cell>
          <cell r="AA391">
            <v>2589.65</v>
          </cell>
          <cell r="AB391">
            <v>4155.54</v>
          </cell>
          <cell r="AC391">
            <v>1775.84</v>
          </cell>
          <cell r="AD391">
            <v>2720.13</v>
          </cell>
          <cell r="AE391">
            <v>1882.4</v>
          </cell>
          <cell r="AF391">
            <v>0</v>
          </cell>
          <cell r="AG391">
            <v>14327.92</v>
          </cell>
          <cell r="AH391">
            <v>15869.23</v>
          </cell>
          <cell r="AI391">
            <v>2623.32</v>
          </cell>
          <cell r="AJ391">
            <v>8359.0400000000009</v>
          </cell>
          <cell r="AK391">
            <v>0</v>
          </cell>
          <cell r="AL391">
            <v>2123.54</v>
          </cell>
          <cell r="AM391">
            <v>1258.25</v>
          </cell>
          <cell r="AN391">
            <v>6330.24</v>
          </cell>
          <cell r="AO391">
            <v>0</v>
          </cell>
          <cell r="AP391">
            <v>2825.25</v>
          </cell>
          <cell r="AQ391">
            <v>3721.51</v>
          </cell>
          <cell r="AR391">
            <v>0</v>
          </cell>
          <cell r="AS391">
            <v>31466.67</v>
          </cell>
          <cell r="AT391">
            <v>31076.07</v>
          </cell>
          <cell r="AU391">
            <v>3717.18</v>
          </cell>
          <cell r="AV391">
            <v>25995.8</v>
          </cell>
          <cell r="AW391">
            <v>154.80000000000001</v>
          </cell>
          <cell r="AX391">
            <v>5219.5600000000004</v>
          </cell>
          <cell r="AY391">
            <v>0</v>
          </cell>
          <cell r="AZ391">
            <v>268.08</v>
          </cell>
          <cell r="BA391">
            <v>11650</v>
          </cell>
          <cell r="BB391">
            <v>12512.31</v>
          </cell>
          <cell r="BC391">
            <v>235089.35</v>
          </cell>
          <cell r="BD391">
            <v>14444.8</v>
          </cell>
          <cell r="BE391">
            <v>4156.97</v>
          </cell>
          <cell r="BF391">
            <v>9516.6</v>
          </cell>
          <cell r="BG391">
            <v>19752.93</v>
          </cell>
          <cell r="BH391">
            <v>3194.15</v>
          </cell>
          <cell r="BI391">
            <v>3435.04</v>
          </cell>
          <cell r="BJ391">
            <v>4584.8500000000004</v>
          </cell>
          <cell r="BK391">
            <v>13302.49</v>
          </cell>
          <cell r="BL391">
            <v>0</v>
          </cell>
          <cell r="BM391">
            <v>12284.74</v>
          </cell>
          <cell r="BN391">
            <v>33312</v>
          </cell>
          <cell r="BO391">
            <v>0</v>
          </cell>
          <cell r="BP391">
            <v>4375.3100000000004</v>
          </cell>
          <cell r="BQ391">
            <v>4316.29</v>
          </cell>
          <cell r="BR391">
            <v>746481.52</v>
          </cell>
          <cell r="BS391">
            <v>3108.33</v>
          </cell>
          <cell r="BT391">
            <v>30685.25</v>
          </cell>
          <cell r="BU391">
            <v>43155.94</v>
          </cell>
          <cell r="BV391">
            <v>2464.3000000000002</v>
          </cell>
          <cell r="BW391">
            <v>9157.7800000000007</v>
          </cell>
          <cell r="BX391">
            <v>36357.83</v>
          </cell>
          <cell r="BY391">
            <v>735.5</v>
          </cell>
          <cell r="BZ391">
            <v>4922.7299999999996</v>
          </cell>
          <cell r="CA391">
            <v>12581.35</v>
          </cell>
          <cell r="CB391">
            <v>10054.120000000001</v>
          </cell>
          <cell r="CC391">
            <v>7610.69</v>
          </cell>
          <cell r="CD391">
            <v>25214.5</v>
          </cell>
          <cell r="CE391">
            <v>3306.76</v>
          </cell>
          <cell r="CF391">
            <v>4614.32</v>
          </cell>
          <cell r="CG391">
            <v>4033.97</v>
          </cell>
          <cell r="CH391">
            <v>5144.2299999999996</v>
          </cell>
          <cell r="CI391">
            <v>5506.76</v>
          </cell>
          <cell r="CJ391">
            <v>42998.73</v>
          </cell>
          <cell r="CK391">
            <v>2411.5</v>
          </cell>
          <cell r="CL391">
            <v>8845.9</v>
          </cell>
        </row>
        <row r="392">
          <cell r="A392" t="str">
            <v>5108010107.217</v>
          </cell>
          <cell r="B392" t="str">
            <v>หนี้สงสัยจะสูญ-ลูกหนี้ค่ารักษา UC- IP- AE</v>
          </cell>
          <cell r="C392">
            <v>2652658.59</v>
          </cell>
          <cell r="D392">
            <v>23146.74</v>
          </cell>
          <cell r="E392">
            <v>12384.2</v>
          </cell>
          <cell r="F392">
            <v>28260.720000000001</v>
          </cell>
          <cell r="G392">
            <v>10107.450000000001</v>
          </cell>
          <cell r="H392">
            <v>2683.75</v>
          </cell>
          <cell r="I392">
            <v>947.4</v>
          </cell>
          <cell r="J392">
            <v>53695.48</v>
          </cell>
          <cell r="K392">
            <v>99349.62</v>
          </cell>
          <cell r="L392">
            <v>35888.78</v>
          </cell>
          <cell r="M392">
            <v>42147.72</v>
          </cell>
          <cell r="N392">
            <v>0</v>
          </cell>
          <cell r="O392">
            <v>15289.11</v>
          </cell>
          <cell r="P392">
            <v>7627.7</v>
          </cell>
          <cell r="Q392">
            <v>1761.27</v>
          </cell>
          <cell r="R392">
            <v>3124</v>
          </cell>
          <cell r="S392">
            <v>11962</v>
          </cell>
          <cell r="T392">
            <v>5377</v>
          </cell>
          <cell r="U392">
            <v>12045.3</v>
          </cell>
          <cell r="V392">
            <v>13657.37</v>
          </cell>
          <cell r="W392">
            <v>114470.26</v>
          </cell>
          <cell r="X392">
            <v>1248</v>
          </cell>
          <cell r="Y392">
            <v>66128.899999999994</v>
          </cell>
          <cell r="Z392">
            <v>4080</v>
          </cell>
          <cell r="AA392">
            <v>141.19999999999999</v>
          </cell>
          <cell r="AB392">
            <v>7100.5</v>
          </cell>
          <cell r="AC392">
            <v>284.89999999999998</v>
          </cell>
          <cell r="AD392">
            <v>15675.1</v>
          </cell>
          <cell r="AE392">
            <v>1823.1</v>
          </cell>
          <cell r="AF392">
            <v>10222.4</v>
          </cell>
          <cell r="AG392">
            <v>5989.3</v>
          </cell>
          <cell r="AH392">
            <v>648.9</v>
          </cell>
          <cell r="AI392">
            <v>1959.6</v>
          </cell>
          <cell r="AJ392">
            <v>4353.8999999999996</v>
          </cell>
          <cell r="AK392">
            <v>511772.12</v>
          </cell>
          <cell r="AL392">
            <v>1303.5999999999999</v>
          </cell>
          <cell r="AM392">
            <v>15328.84</v>
          </cell>
          <cell r="AN392">
            <v>17534.88</v>
          </cell>
          <cell r="AO392">
            <v>11197.64</v>
          </cell>
          <cell r="AP392">
            <v>2640</v>
          </cell>
          <cell r="AQ392">
            <v>5229.24</v>
          </cell>
          <cell r="AR392">
            <v>0</v>
          </cell>
          <cell r="AS392">
            <v>82893.539999999994</v>
          </cell>
          <cell r="AT392">
            <v>26086.38</v>
          </cell>
          <cell r="AU392">
            <v>7057.94</v>
          </cell>
          <cell r="AV392">
            <v>17173.54</v>
          </cell>
          <cell r="AW392">
            <v>1150</v>
          </cell>
          <cell r="AX392">
            <v>27576.2</v>
          </cell>
          <cell r="AY392">
            <v>15619.99</v>
          </cell>
          <cell r="AZ392">
            <v>1567</v>
          </cell>
          <cell r="BA392">
            <v>81969.100000000006</v>
          </cell>
          <cell r="BB392">
            <v>10469.799999999999</v>
          </cell>
          <cell r="BC392">
            <v>2725337.66</v>
          </cell>
          <cell r="BD392">
            <v>44297.15</v>
          </cell>
          <cell r="BE392">
            <v>3662.4</v>
          </cell>
          <cell r="BF392">
            <v>1304.71</v>
          </cell>
          <cell r="BG392">
            <v>95737.11</v>
          </cell>
          <cell r="BH392">
            <v>15878.6</v>
          </cell>
          <cell r="BI392">
            <v>0</v>
          </cell>
          <cell r="BJ392">
            <v>7432.54</v>
          </cell>
          <cell r="BK392">
            <v>0</v>
          </cell>
          <cell r="BL392">
            <v>0</v>
          </cell>
          <cell r="BM392">
            <v>51963.31</v>
          </cell>
          <cell r="BN392">
            <v>48285.86</v>
          </cell>
          <cell r="BO392">
            <v>113213.98</v>
          </cell>
          <cell r="BP392">
            <v>6635.54</v>
          </cell>
          <cell r="BQ392">
            <v>23450.5</v>
          </cell>
          <cell r="BR392">
            <v>640261.21</v>
          </cell>
          <cell r="BS392">
            <v>3450</v>
          </cell>
          <cell r="BT392">
            <v>8600</v>
          </cell>
          <cell r="BU392">
            <v>75646.05</v>
          </cell>
          <cell r="BV392">
            <v>5400.5</v>
          </cell>
          <cell r="BW392">
            <v>13652.53</v>
          </cell>
          <cell r="BX392">
            <v>4028</v>
          </cell>
          <cell r="BY392">
            <v>3897.73</v>
          </cell>
          <cell r="BZ392">
            <v>3532.68</v>
          </cell>
          <cell r="CA392">
            <v>16257.4</v>
          </cell>
          <cell r="CB392">
            <v>8646.76</v>
          </cell>
          <cell r="CC392">
            <v>6591.4</v>
          </cell>
          <cell r="CD392">
            <v>11976.8</v>
          </cell>
          <cell r="CE392">
            <v>6632.63</v>
          </cell>
          <cell r="CF392">
            <v>8479.07</v>
          </cell>
          <cell r="CG392">
            <v>28146.240000000002</v>
          </cell>
          <cell r="CH392">
            <v>42142.55</v>
          </cell>
          <cell r="CI392">
            <v>9720.7800000000007</v>
          </cell>
          <cell r="CJ392">
            <v>63215.54</v>
          </cell>
          <cell r="CK392">
            <v>15169.82</v>
          </cell>
          <cell r="CL392">
            <v>711.2</v>
          </cell>
        </row>
        <row r="393">
          <cell r="A393" t="str">
            <v>5108010107.218</v>
          </cell>
          <cell r="B393" t="str">
            <v>หนี้สงสัยจะสูญ-ลูกหนี้ค่ารักษา UC-OP - HC</v>
          </cell>
          <cell r="C393">
            <v>4396.83</v>
          </cell>
          <cell r="D393">
            <v>4280</v>
          </cell>
          <cell r="E393">
            <v>378</v>
          </cell>
          <cell r="F393">
            <v>0</v>
          </cell>
          <cell r="G393">
            <v>702</v>
          </cell>
          <cell r="H393">
            <v>10366</v>
          </cell>
          <cell r="I393">
            <v>0</v>
          </cell>
          <cell r="J393">
            <v>0</v>
          </cell>
          <cell r="K393">
            <v>27853.65</v>
          </cell>
          <cell r="L393">
            <v>0</v>
          </cell>
          <cell r="M393">
            <v>50565.5</v>
          </cell>
          <cell r="N393">
            <v>0</v>
          </cell>
          <cell r="O393">
            <v>7160</v>
          </cell>
          <cell r="P393">
            <v>621</v>
          </cell>
          <cell r="Q393">
            <v>0</v>
          </cell>
          <cell r="R393">
            <v>10264</v>
          </cell>
          <cell r="S393">
            <v>2544.3000000000002</v>
          </cell>
          <cell r="T393">
            <v>396</v>
          </cell>
          <cell r="U393">
            <v>0</v>
          </cell>
          <cell r="V393">
            <v>0</v>
          </cell>
          <cell r="W393">
            <v>9440.94</v>
          </cell>
          <cell r="X393">
            <v>7417.5</v>
          </cell>
          <cell r="Y393">
            <v>18145.5</v>
          </cell>
          <cell r="Z393">
            <v>2096</v>
          </cell>
          <cell r="AA393">
            <v>0</v>
          </cell>
          <cell r="AB393">
            <v>1213</v>
          </cell>
          <cell r="AC393">
            <v>2480.4</v>
          </cell>
          <cell r="AD393">
            <v>0</v>
          </cell>
          <cell r="AE393">
            <v>169.83</v>
          </cell>
          <cell r="AF393">
            <v>0</v>
          </cell>
          <cell r="AG393">
            <v>4918.6000000000004</v>
          </cell>
          <cell r="AH393">
            <v>2934</v>
          </cell>
          <cell r="AI393">
            <v>1026</v>
          </cell>
          <cell r="AJ393">
            <v>5059.6000000000004</v>
          </cell>
          <cell r="AK393">
            <v>59882.65</v>
          </cell>
          <cell r="AL393">
            <v>0</v>
          </cell>
          <cell r="AM393">
            <v>67.5</v>
          </cell>
          <cell r="AN393">
            <v>8496</v>
          </cell>
          <cell r="AO393">
            <v>1946.5</v>
          </cell>
          <cell r="AP393">
            <v>0</v>
          </cell>
          <cell r="AQ393">
            <v>0</v>
          </cell>
          <cell r="AR393">
            <v>0</v>
          </cell>
          <cell r="AS393">
            <v>310.5</v>
          </cell>
          <cell r="AT393">
            <v>0</v>
          </cell>
          <cell r="AU393">
            <v>652.5</v>
          </cell>
          <cell r="AV393">
            <v>867.6</v>
          </cell>
          <cell r="AW393">
            <v>10</v>
          </cell>
          <cell r="AX393">
            <v>823.5</v>
          </cell>
          <cell r="AY393">
            <v>31709.18</v>
          </cell>
          <cell r="AZ393">
            <v>2187</v>
          </cell>
          <cell r="BA393">
            <v>740499</v>
          </cell>
          <cell r="BB393">
            <v>7297</v>
          </cell>
          <cell r="BC393">
            <v>35702.080000000002</v>
          </cell>
          <cell r="BD393">
            <v>55907.7</v>
          </cell>
          <cell r="BE393">
            <v>2746.9</v>
          </cell>
          <cell r="BF393">
            <v>750</v>
          </cell>
          <cell r="BG393">
            <v>18779.7</v>
          </cell>
          <cell r="BH393">
            <v>2635.6</v>
          </cell>
          <cell r="BI393">
            <v>1370</v>
          </cell>
          <cell r="BJ393">
            <v>39830</v>
          </cell>
          <cell r="BK393">
            <v>9712</v>
          </cell>
          <cell r="BL393">
            <v>4981.2299999999996</v>
          </cell>
          <cell r="BM393">
            <v>13674.75</v>
          </cell>
          <cell r="BN393">
            <v>0</v>
          </cell>
          <cell r="BO393">
            <v>2344.4899999999998</v>
          </cell>
          <cell r="BP393">
            <v>18872.5</v>
          </cell>
          <cell r="BQ393">
            <v>2008.7</v>
          </cell>
          <cell r="BR393">
            <v>96076.2</v>
          </cell>
          <cell r="BS393">
            <v>8016.5</v>
          </cell>
          <cell r="BT393">
            <v>3328.1</v>
          </cell>
          <cell r="BU393">
            <v>85349.5</v>
          </cell>
          <cell r="BV393">
            <v>0</v>
          </cell>
          <cell r="BW393">
            <v>10814.79</v>
          </cell>
          <cell r="BX393">
            <v>84021.7</v>
          </cell>
          <cell r="BY393">
            <v>1504</v>
          </cell>
          <cell r="BZ393">
            <v>0</v>
          </cell>
          <cell r="CA393">
            <v>7765</v>
          </cell>
          <cell r="CB393">
            <v>0</v>
          </cell>
          <cell r="CC393">
            <v>7935.5</v>
          </cell>
          <cell r="CD393">
            <v>5561.9</v>
          </cell>
          <cell r="CE393">
            <v>6424.5</v>
          </cell>
          <cell r="CF393">
            <v>2584</v>
          </cell>
          <cell r="CG393">
            <v>1504.78</v>
          </cell>
          <cell r="CH393">
            <v>4044.3</v>
          </cell>
          <cell r="CI393">
            <v>3848</v>
          </cell>
          <cell r="CJ393">
            <v>11769.4</v>
          </cell>
          <cell r="CK393">
            <v>0</v>
          </cell>
          <cell r="CL393">
            <v>2232</v>
          </cell>
        </row>
        <row r="394">
          <cell r="A394" t="str">
            <v>5108010107.219</v>
          </cell>
          <cell r="B394" t="str">
            <v>หนี้สงสัยจะสูญ-ลูกหนี้ค่ารักษา UC -IP- HC</v>
          </cell>
          <cell r="C394">
            <v>53059.56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603.28</v>
          </cell>
          <cell r="M394">
            <v>126</v>
          </cell>
          <cell r="N394">
            <v>0</v>
          </cell>
          <cell r="O394">
            <v>52678.5</v>
          </cell>
          <cell r="P394">
            <v>0</v>
          </cell>
          <cell r="Q394">
            <v>0</v>
          </cell>
          <cell r="R394">
            <v>0</v>
          </cell>
          <cell r="S394">
            <v>54</v>
          </cell>
          <cell r="T394">
            <v>0</v>
          </cell>
          <cell r="U394">
            <v>0</v>
          </cell>
          <cell r="V394">
            <v>0</v>
          </cell>
          <cell r="W394">
            <v>54664.53</v>
          </cell>
          <cell r="X394">
            <v>63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25</v>
          </cell>
          <cell r="AH394">
            <v>0</v>
          </cell>
          <cell r="AI394">
            <v>0</v>
          </cell>
          <cell r="AJ394">
            <v>0</v>
          </cell>
          <cell r="AK394">
            <v>55649.54</v>
          </cell>
          <cell r="AL394">
            <v>0</v>
          </cell>
          <cell r="AM394">
            <v>0</v>
          </cell>
          <cell r="AN394">
            <v>27702</v>
          </cell>
          <cell r="AO394">
            <v>13.5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46.19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28220.3</v>
          </cell>
          <cell r="BB394">
            <v>3640</v>
          </cell>
          <cell r="BC394">
            <v>684913.24</v>
          </cell>
          <cell r="BD394">
            <v>92414</v>
          </cell>
          <cell r="BE394">
            <v>0</v>
          </cell>
          <cell r="BF394">
            <v>0</v>
          </cell>
          <cell r="BG394">
            <v>140356</v>
          </cell>
          <cell r="BH394">
            <v>0</v>
          </cell>
          <cell r="BI394">
            <v>0</v>
          </cell>
          <cell r="BJ394">
            <v>39</v>
          </cell>
          <cell r="BK394">
            <v>0</v>
          </cell>
          <cell r="BL394">
            <v>26649.95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1300299.6000000001</v>
          </cell>
          <cell r="BS394">
            <v>0</v>
          </cell>
          <cell r="BT394">
            <v>0</v>
          </cell>
          <cell r="BU394">
            <v>22095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2608</v>
          </cell>
          <cell r="CE394">
            <v>522</v>
          </cell>
          <cell r="CF394">
            <v>10920</v>
          </cell>
          <cell r="CG394">
            <v>0</v>
          </cell>
          <cell r="CH394">
            <v>0</v>
          </cell>
          <cell r="CI394">
            <v>0</v>
          </cell>
          <cell r="CJ394">
            <v>9252</v>
          </cell>
          <cell r="CK394">
            <v>0</v>
          </cell>
          <cell r="CL394">
            <v>0</v>
          </cell>
        </row>
        <row r="395">
          <cell r="A395" t="str">
            <v>5108010107.220</v>
          </cell>
          <cell r="B395" t="str">
            <v>หนี้สงสัยจะสูญ-ลูกหนี้ค่ารักษา UC-OP- DMI</v>
          </cell>
          <cell r="C395">
            <v>25900</v>
          </cell>
          <cell r="D395">
            <v>7855.1</v>
          </cell>
          <cell r="E395">
            <v>400</v>
          </cell>
          <cell r="F395">
            <v>0</v>
          </cell>
          <cell r="G395">
            <v>0</v>
          </cell>
          <cell r="H395">
            <v>42750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415530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2022.1</v>
          </cell>
          <cell r="X395">
            <v>0</v>
          </cell>
          <cell r="Y395">
            <v>3200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1100130</v>
          </cell>
          <cell r="AL395">
            <v>0</v>
          </cell>
          <cell r="AM395">
            <v>1000</v>
          </cell>
          <cell r="AN395">
            <v>2000</v>
          </cell>
          <cell r="AO395">
            <v>2200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1750</v>
          </cell>
          <cell r="AW395">
            <v>540.20000000000005</v>
          </cell>
          <cell r="AX395">
            <v>2400</v>
          </cell>
          <cell r="AY395">
            <v>3030</v>
          </cell>
          <cell r="AZ395">
            <v>0</v>
          </cell>
          <cell r="BA395">
            <v>0</v>
          </cell>
          <cell r="BB395">
            <v>0</v>
          </cell>
          <cell r="BC395">
            <v>32634.9</v>
          </cell>
          <cell r="BD395">
            <v>1890</v>
          </cell>
          <cell r="BE395">
            <v>0</v>
          </cell>
          <cell r="BF395">
            <v>0</v>
          </cell>
          <cell r="BG395">
            <v>242718.75</v>
          </cell>
          <cell r="BH395">
            <v>1000</v>
          </cell>
          <cell r="BI395">
            <v>0</v>
          </cell>
          <cell r="BJ395">
            <v>2890</v>
          </cell>
          <cell r="BK395">
            <v>2827.3</v>
          </cell>
          <cell r="BL395">
            <v>271741.90000000002</v>
          </cell>
          <cell r="BM395">
            <v>8700</v>
          </cell>
          <cell r="BN395">
            <v>18950</v>
          </cell>
          <cell r="BO395">
            <v>0</v>
          </cell>
          <cell r="BP395">
            <v>3250</v>
          </cell>
          <cell r="BQ395">
            <v>0</v>
          </cell>
          <cell r="BR395">
            <v>642729.1</v>
          </cell>
          <cell r="BS395">
            <v>0</v>
          </cell>
          <cell r="BT395">
            <v>0</v>
          </cell>
          <cell r="BU395">
            <v>226520</v>
          </cell>
          <cell r="BV395">
            <v>0</v>
          </cell>
          <cell r="BW395">
            <v>97</v>
          </cell>
          <cell r="BX395">
            <v>103950</v>
          </cell>
          <cell r="BY395">
            <v>0</v>
          </cell>
          <cell r="BZ395">
            <v>0</v>
          </cell>
          <cell r="CA395">
            <v>5100</v>
          </cell>
          <cell r="CB395">
            <v>13772.7</v>
          </cell>
          <cell r="CC395">
            <v>276738.25</v>
          </cell>
          <cell r="CD395">
            <v>1850</v>
          </cell>
          <cell r="CE395">
            <v>37350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422230</v>
          </cell>
          <cell r="CK395">
            <v>0</v>
          </cell>
          <cell r="CL395">
            <v>0</v>
          </cell>
        </row>
        <row r="396">
          <cell r="A396" t="str">
            <v>5108010107.221</v>
          </cell>
          <cell r="B396" t="str">
            <v>หนี้สงสัยจะสูญ-ลูกหนี้ค่ารักษา UC - IP - DMI</v>
          </cell>
          <cell r="C396">
            <v>109410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1000</v>
          </cell>
          <cell r="N396">
            <v>0</v>
          </cell>
          <cell r="O396">
            <v>46098.400000000001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76320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1000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208240</v>
          </cell>
          <cell r="AL396">
            <v>2775.2</v>
          </cell>
          <cell r="AM396">
            <v>0</v>
          </cell>
          <cell r="AN396">
            <v>65664.98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3626514.6</v>
          </cell>
          <cell r="BB396">
            <v>11600</v>
          </cell>
          <cell r="BC396">
            <v>163282.53</v>
          </cell>
          <cell r="BD396">
            <v>56511.8</v>
          </cell>
          <cell r="BE396">
            <v>0</v>
          </cell>
          <cell r="BF396">
            <v>0</v>
          </cell>
          <cell r="BG396">
            <v>24478.07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49330.57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85640</v>
          </cell>
          <cell r="BR396">
            <v>169205.4</v>
          </cell>
          <cell r="BS396">
            <v>31360</v>
          </cell>
          <cell r="BT396">
            <v>3739.6</v>
          </cell>
          <cell r="BU396">
            <v>31653.9</v>
          </cell>
          <cell r="BV396">
            <v>0</v>
          </cell>
          <cell r="BW396">
            <v>0</v>
          </cell>
          <cell r="BX396">
            <v>750</v>
          </cell>
          <cell r="BY396">
            <v>0</v>
          </cell>
          <cell r="BZ396">
            <v>0</v>
          </cell>
          <cell r="CA396">
            <v>0</v>
          </cell>
          <cell r="CB396">
            <v>0</v>
          </cell>
          <cell r="CC396">
            <v>699</v>
          </cell>
          <cell r="CD396">
            <v>0</v>
          </cell>
          <cell r="CE396">
            <v>19600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18560</v>
          </cell>
          <cell r="CK396">
            <v>0</v>
          </cell>
          <cell r="CL396">
            <v>0</v>
          </cell>
        </row>
        <row r="397">
          <cell r="A397" t="str">
            <v>5203010105.101</v>
          </cell>
          <cell r="B397" t="str">
            <v>ค่าจำหน่าย-อาคารเพื่อการพักอาศัย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5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0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</row>
        <row r="398">
          <cell r="A398" t="str">
            <v>5203010106.101</v>
          </cell>
          <cell r="B398" t="str">
            <v>ค่าจำหน่าย-อาคารสำนักงาน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8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0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</row>
        <row r="399">
          <cell r="A399" t="str">
            <v>5203010107.101</v>
          </cell>
          <cell r="B399" t="str">
            <v>ค่าจำหน่าย-อาคารเพื่อประโยชน์อื่น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5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24533.34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0</v>
          </cell>
          <cell r="CC399">
            <v>5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</row>
        <row r="400">
          <cell r="A400" t="str">
            <v>5203010109.101</v>
          </cell>
          <cell r="B400" t="str">
            <v>ค่าจำหน่าย-สิ่งปลูกสร้าง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</row>
        <row r="401">
          <cell r="A401" t="str">
            <v>5203010110.101</v>
          </cell>
          <cell r="B401" t="str">
            <v>ค่าจำหน่าย-อาคารและสิ่งปลูกสร้าง - Interface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6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0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</row>
        <row r="402">
          <cell r="A402" t="str">
            <v>5203010111.101</v>
          </cell>
          <cell r="B402" t="str">
            <v>ค่าจำหน่าย-ครุภัณฑ์สำนักงาน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3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1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1</v>
          </cell>
          <cell r="AD402">
            <v>0</v>
          </cell>
          <cell r="AE402">
            <v>37800</v>
          </cell>
          <cell r="AF402">
            <v>0</v>
          </cell>
          <cell r="AG402">
            <v>1</v>
          </cell>
          <cell r="AH402">
            <v>1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9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3800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16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</row>
        <row r="403">
          <cell r="A403" t="str">
            <v>5203010112.101</v>
          </cell>
          <cell r="B403" t="str">
            <v>ค่าจำหน่าย-ยานพาหนะและอุปกรณ์การขนส่ง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1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573000</v>
          </cell>
          <cell r="AF403">
            <v>2</v>
          </cell>
          <cell r="AG403">
            <v>0</v>
          </cell>
          <cell r="AH403">
            <v>1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4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B403">
            <v>0</v>
          </cell>
          <cell r="CC403">
            <v>0</v>
          </cell>
          <cell r="CD403">
            <v>0</v>
          </cell>
          <cell r="CE403">
            <v>0</v>
          </cell>
          <cell r="CF403">
            <v>0</v>
          </cell>
          <cell r="CG403">
            <v>0</v>
          </cell>
          <cell r="CH403">
            <v>0</v>
          </cell>
          <cell r="CI403">
            <v>0</v>
          </cell>
          <cell r="CJ403">
            <v>0</v>
          </cell>
          <cell r="CK403">
            <v>0</v>
          </cell>
          <cell r="CL403">
            <v>0</v>
          </cell>
        </row>
        <row r="404">
          <cell r="A404" t="str">
            <v>5203010113.101</v>
          </cell>
          <cell r="B404" t="str">
            <v>ค่าจำหน่าย-ครุภัณฑ์ไฟฟ้าและวิทยุ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3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</row>
        <row r="405">
          <cell r="A405" t="str">
            <v>5203010114.101</v>
          </cell>
          <cell r="B405" t="str">
            <v>ค่าจำหน่าย-ครุภัณฑ์โฆษณาและเผยแพร่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2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3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</row>
        <row r="406">
          <cell r="A406" t="str">
            <v>5203010115.101</v>
          </cell>
          <cell r="B406" t="str">
            <v>ค่าจำหน่าย-ครุภัณฑ์การเกษตร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308076</v>
          </cell>
          <cell r="AF406">
            <v>0</v>
          </cell>
          <cell r="AG406">
            <v>1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2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</row>
        <row r="407">
          <cell r="A407" t="str">
            <v>5203010117.101</v>
          </cell>
          <cell r="B407" t="str">
            <v>ค่าจำหน่าย-ครุภัณฑ์ก่อสร้าง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18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</row>
        <row r="408">
          <cell r="A408" t="str">
            <v>5203010119.101</v>
          </cell>
          <cell r="B408" t="str">
            <v>ค่าจำหน่าย-ครุภัณฑ์วิทยาศาสตร์และการแพทย์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8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10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1</v>
          </cell>
          <cell r="AD408">
            <v>0</v>
          </cell>
          <cell r="AE408">
            <v>0</v>
          </cell>
          <cell r="AF408">
            <v>10</v>
          </cell>
          <cell r="AG408">
            <v>5.01</v>
          </cell>
          <cell r="AH408">
            <v>12</v>
          </cell>
          <cell r="AI408">
            <v>0</v>
          </cell>
          <cell r="AJ408">
            <v>0</v>
          </cell>
          <cell r="AK408">
            <v>0</v>
          </cell>
          <cell r="AL408">
            <v>0</v>
          </cell>
          <cell r="AM408">
            <v>623.13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11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</row>
        <row r="409">
          <cell r="A409" t="str">
            <v>5203010120.101</v>
          </cell>
          <cell r="B409" t="str">
            <v>ค่าจำหน่าย-อุปกรณ์คอมพิวเตอร์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1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16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7</v>
          </cell>
          <cell r="AD409">
            <v>0</v>
          </cell>
          <cell r="AE409">
            <v>20890</v>
          </cell>
          <cell r="AF409">
            <v>7</v>
          </cell>
          <cell r="AG409">
            <v>2</v>
          </cell>
          <cell r="AH409">
            <v>21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20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1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</row>
        <row r="410">
          <cell r="A410" t="str">
            <v>5203010122.101</v>
          </cell>
          <cell r="B410" t="str">
            <v>ค่าจำหน่าย-ครุภัณฑ์งานบ้านงานครัว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1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1</v>
          </cell>
          <cell r="AD410">
            <v>0</v>
          </cell>
          <cell r="AE410">
            <v>110000</v>
          </cell>
          <cell r="AF410">
            <v>0</v>
          </cell>
          <cell r="AG410">
            <v>2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2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3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</row>
        <row r="411">
          <cell r="A411" t="str">
            <v>5203010126.101</v>
          </cell>
          <cell r="B411" t="str">
            <v>ค่าจำหน่าย-อุปกรณ์อื่น ๆ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85000</v>
          </cell>
          <cell r="AF411">
            <v>2218.89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</row>
        <row r="412">
          <cell r="A412" t="str">
            <v>5203010141.101</v>
          </cell>
          <cell r="B412" t="str">
            <v>ค่าจำหน่าย - ครุภัณฑ์ Interface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9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86353.75</v>
          </cell>
          <cell r="AD412">
            <v>0</v>
          </cell>
          <cell r="AE412">
            <v>264186</v>
          </cell>
          <cell r="AF412">
            <v>0</v>
          </cell>
          <cell r="AG412">
            <v>14696.56</v>
          </cell>
          <cell r="AH412">
            <v>54101.14</v>
          </cell>
          <cell r="AI412">
            <v>0</v>
          </cell>
          <cell r="AJ412">
            <v>690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23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</row>
        <row r="413">
          <cell r="A413" t="str">
            <v>5203010142.101</v>
          </cell>
          <cell r="B413" t="str">
            <v>ค่าจำหน่าย - สินทรัพย์ไม่มีตัวตน Interface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1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</row>
        <row r="414">
          <cell r="A414" t="str">
            <v>5203010145.101</v>
          </cell>
          <cell r="B414" t="str">
            <v>ค่าจำหน่าย-อาคารและสิ่งปลูกสร้างไม่ระบุรายละเอียด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</row>
        <row r="415">
          <cell r="A415" t="str">
            <v>5203010146.101</v>
          </cell>
          <cell r="B415" t="str">
            <v>ค่าจำหน่าย-ครุภัณฑ์ไม่ระบุรายละเอียด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</row>
        <row r="416">
          <cell r="A416" t="str">
            <v>5205010101.101</v>
          </cell>
          <cell r="B416" t="str">
            <v>ค่าใช้จ่ายเงินช่วยเหลือผู้ประสบภัย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20000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32500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</row>
        <row r="417">
          <cell r="A417" t="str">
            <v>5209010112.101</v>
          </cell>
          <cell r="B417" t="str">
            <v>ค่าใช้จ่ายระหว่างหน่วยงาน-หน่วยงานส่งเงินเบิกเกินส่งคืนให้กรมบัญชีกลาง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</row>
        <row r="418">
          <cell r="A418" t="str">
            <v>5210010101.101</v>
          </cell>
          <cell r="B418" t="str">
            <v xml:space="preserve">ค่าใช้จ่ายระหว่างหน่วยงาน - กรมบัญชีกลางโอนเงินนอกงบประมาณให้หน่วยงาน 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</row>
        <row r="419">
          <cell r="A419" t="str">
            <v>5210010102.101</v>
          </cell>
          <cell r="B419" t="str">
            <v>ค่าใช้จ่ายระหว่างหน่วยงาน  หน่วยงานโอนเงินนอกงบประมาณให้กรมบัญชีกลาง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5819713.6799999997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</row>
        <row r="420">
          <cell r="A420" t="str">
            <v>5210010103.101</v>
          </cell>
          <cell r="B420" t="str">
            <v>ค่าใช้จ่ายระหว่างหน่วยงาน - หน่วยงานโอนเงินรายได้แผ่นดินให้กรมบัญชีกลาง</v>
          </cell>
          <cell r="C420">
            <v>124200</v>
          </cell>
          <cell r="D420">
            <v>0</v>
          </cell>
          <cell r="E420">
            <v>201.33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122940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11540.59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13090</v>
          </cell>
          <cell r="BA420">
            <v>0</v>
          </cell>
          <cell r="BB420">
            <v>0</v>
          </cell>
          <cell r="BC420">
            <v>755731.65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439762.32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6548488.5999999996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</row>
        <row r="421">
          <cell r="A421" t="str">
            <v>5210010105.101</v>
          </cell>
          <cell r="B421" t="str">
            <v>ค่าใช้จ่ายระหว่างหน่วยงาน  - ปรับเงินฝากคลัง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597441.9</v>
          </cell>
          <cell r="CK421">
            <v>0</v>
          </cell>
          <cell r="CL421">
            <v>0</v>
          </cell>
        </row>
        <row r="422">
          <cell r="A422" t="str">
            <v>5210010112.101</v>
          </cell>
          <cell r="B422" t="str">
            <v>คชจ.ระหว่างหน่วยงาน - รายได้แผ่นดินรอนำส่งคลัง</v>
          </cell>
          <cell r="C422">
            <v>379653.59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55403.91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86700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141.87</v>
          </cell>
          <cell r="AQ422">
            <v>0</v>
          </cell>
          <cell r="AR422">
            <v>7703.16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2262.5700000000002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</row>
        <row r="423">
          <cell r="A423" t="str">
            <v>5210010118.101</v>
          </cell>
          <cell r="B423" t="str">
            <v>ค่าใช้จ่ายระหว่างกัน-ภายในกรมเดียวกัน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3840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1000000</v>
          </cell>
          <cell r="BY423">
            <v>25092.04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</row>
        <row r="424">
          <cell r="A424" t="str">
            <v>5211010102.101</v>
          </cell>
          <cell r="B424" t="str">
            <v>โอนสินทรัพย์ให้หน่วยงานของรัฐ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0.01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</row>
        <row r="425">
          <cell r="A425" t="str">
            <v>5212010199.101</v>
          </cell>
          <cell r="B425" t="str">
            <v>ค่าใช้จ่ายโครงการผลิตแพทย์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81668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205940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</row>
        <row r="426">
          <cell r="A426" t="str">
            <v>5212010199.102</v>
          </cell>
          <cell r="B426" t="str">
            <v>ค่าใช้จ่ายโครงการผลิตบุคลากรทางการแพทย์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120000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450000</v>
          </cell>
          <cell r="P426">
            <v>30000</v>
          </cell>
          <cell r="Q426">
            <v>90000</v>
          </cell>
          <cell r="R426">
            <v>30000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2220000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90000</v>
          </cell>
          <cell r="AN426">
            <v>0</v>
          </cell>
          <cell r="AO426">
            <v>60000</v>
          </cell>
          <cell r="AP426">
            <v>150000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240000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750000</v>
          </cell>
          <cell r="BD426">
            <v>630000</v>
          </cell>
          <cell r="BE426">
            <v>120000</v>
          </cell>
          <cell r="BF426">
            <v>60000</v>
          </cell>
          <cell r="BG426">
            <v>811981</v>
          </cell>
          <cell r="BH426">
            <v>320460</v>
          </cell>
          <cell r="BI426">
            <v>0</v>
          </cell>
          <cell r="BJ426">
            <v>90000</v>
          </cell>
          <cell r="BK426">
            <v>60000</v>
          </cell>
          <cell r="BL426">
            <v>2489440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4200000</v>
          </cell>
          <cell r="BS426">
            <v>0</v>
          </cell>
          <cell r="BT426">
            <v>0</v>
          </cell>
          <cell r="BU426">
            <v>1260000</v>
          </cell>
          <cell r="BV426">
            <v>0</v>
          </cell>
          <cell r="BW426">
            <v>0</v>
          </cell>
          <cell r="BX426">
            <v>515000</v>
          </cell>
          <cell r="BY426">
            <v>0</v>
          </cell>
          <cell r="BZ426">
            <v>0</v>
          </cell>
          <cell r="CA426">
            <v>0</v>
          </cell>
          <cell r="CB426">
            <v>240000</v>
          </cell>
          <cell r="CC426">
            <v>180000</v>
          </cell>
          <cell r="CD426">
            <v>0</v>
          </cell>
          <cell r="CE426">
            <v>470000</v>
          </cell>
          <cell r="CF426">
            <v>0</v>
          </cell>
          <cell r="CG426">
            <v>30000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</row>
        <row r="427">
          <cell r="A427" t="str">
            <v>5212010199.104</v>
          </cell>
          <cell r="B427" t="str">
            <v>ค่าใช้จ่ายที่ดิน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3000</v>
          </cell>
          <cell r="AC427">
            <v>0</v>
          </cell>
          <cell r="AD427">
            <v>15000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569000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18000</v>
          </cell>
          <cell r="BY427">
            <v>0</v>
          </cell>
          <cell r="BZ427">
            <v>0</v>
          </cell>
          <cell r="CA427">
            <v>0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</row>
        <row r="428">
          <cell r="A428" t="str">
            <v>5212010199.105</v>
          </cell>
          <cell r="B428" t="str">
            <v>ค่าใช้จ่ายลักษณะอื่น</v>
          </cell>
          <cell r="C428">
            <v>685310</v>
          </cell>
          <cell r="D428">
            <v>16031.48</v>
          </cell>
          <cell r="E428">
            <v>609399.48</v>
          </cell>
          <cell r="F428">
            <v>177256.27</v>
          </cell>
          <cell r="G428">
            <v>0</v>
          </cell>
          <cell r="H428">
            <v>45914</v>
          </cell>
          <cell r="I428">
            <v>196495.1</v>
          </cell>
          <cell r="J428">
            <v>162900</v>
          </cell>
          <cell r="K428">
            <v>11850</v>
          </cell>
          <cell r="L428">
            <v>20960.400000000001</v>
          </cell>
          <cell r="M428">
            <v>520942.13</v>
          </cell>
          <cell r="N428">
            <v>12600</v>
          </cell>
          <cell r="O428">
            <v>62900</v>
          </cell>
          <cell r="P428">
            <v>2000</v>
          </cell>
          <cell r="Q428">
            <v>0</v>
          </cell>
          <cell r="R428">
            <v>15000</v>
          </cell>
          <cell r="S428">
            <v>6400</v>
          </cell>
          <cell r="T428">
            <v>0</v>
          </cell>
          <cell r="U428">
            <v>3500</v>
          </cell>
          <cell r="V428">
            <v>15568</v>
          </cell>
          <cell r="W428">
            <v>448666.2</v>
          </cell>
          <cell r="X428">
            <v>53900</v>
          </cell>
          <cell r="Y428">
            <v>420000</v>
          </cell>
          <cell r="Z428">
            <v>259296.06</v>
          </cell>
          <cell r="AA428">
            <v>30050</v>
          </cell>
          <cell r="AB428">
            <v>0</v>
          </cell>
          <cell r="AC428">
            <v>40723.9</v>
          </cell>
          <cell r="AD428">
            <v>5400</v>
          </cell>
          <cell r="AE428">
            <v>5659</v>
          </cell>
          <cell r="AF428">
            <v>70900</v>
          </cell>
          <cell r="AG428">
            <v>21050</v>
          </cell>
          <cell r="AH428">
            <v>477240</v>
          </cell>
          <cell r="AI428">
            <v>0</v>
          </cell>
          <cell r="AJ428">
            <v>20360</v>
          </cell>
          <cell r="AK428">
            <v>54180</v>
          </cell>
          <cell r="AL428">
            <v>18050</v>
          </cell>
          <cell r="AM428">
            <v>243016.7</v>
          </cell>
          <cell r="AN428">
            <v>44851.59</v>
          </cell>
          <cell r="AO428">
            <v>458997.87</v>
          </cell>
          <cell r="AP428">
            <v>58500</v>
          </cell>
          <cell r="AQ428">
            <v>380000</v>
          </cell>
          <cell r="AR428">
            <v>135868.06</v>
          </cell>
          <cell r="AS428">
            <v>27920</v>
          </cell>
          <cell r="AT428">
            <v>177715.20000000001</v>
          </cell>
          <cell r="AU428">
            <v>14700</v>
          </cell>
          <cell r="AV428">
            <v>447665.66</v>
          </cell>
          <cell r="AW428">
            <v>31394.03</v>
          </cell>
          <cell r="AX428">
            <v>74986.67</v>
          </cell>
          <cell r="AY428">
            <v>148285.07999999999</v>
          </cell>
          <cell r="AZ428">
            <v>19212.919999999998</v>
          </cell>
          <cell r="BA428">
            <v>923657.56</v>
          </cell>
          <cell r="BB428">
            <v>85122.29</v>
          </cell>
          <cell r="BC428">
            <v>295744.8</v>
          </cell>
          <cell r="BD428">
            <v>0</v>
          </cell>
          <cell r="BE428">
            <v>0</v>
          </cell>
          <cell r="BF428">
            <v>42850</v>
          </cell>
          <cell r="BG428">
            <v>0</v>
          </cell>
          <cell r="BH428">
            <v>36042</v>
          </cell>
          <cell r="BI428">
            <v>0</v>
          </cell>
          <cell r="BJ428">
            <v>92505</v>
          </cell>
          <cell r="BK428">
            <v>11867.44</v>
          </cell>
          <cell r="BL428">
            <v>453108.83</v>
          </cell>
          <cell r="BM428">
            <v>94159.5</v>
          </cell>
          <cell r="BN428">
            <v>158285.67000000001</v>
          </cell>
          <cell r="BO428">
            <v>0</v>
          </cell>
          <cell r="BP428">
            <v>225157.59</v>
          </cell>
          <cell r="BQ428">
            <v>1735368.32</v>
          </cell>
          <cell r="BR428">
            <v>401929</v>
          </cell>
          <cell r="BS428">
            <v>329300.2</v>
          </cell>
          <cell r="BT428">
            <v>0</v>
          </cell>
          <cell r="BU428">
            <v>5101119.5199999996</v>
          </cell>
          <cell r="BV428">
            <v>2500</v>
          </cell>
          <cell r="BW428">
            <v>35103</v>
          </cell>
          <cell r="BX428">
            <v>196748.34</v>
          </cell>
          <cell r="BY428">
            <v>12063.07</v>
          </cell>
          <cell r="BZ428">
            <v>168199.71</v>
          </cell>
          <cell r="CA428">
            <v>111331.77</v>
          </cell>
          <cell r="CB428">
            <v>18727</v>
          </cell>
          <cell r="CC428">
            <v>35800</v>
          </cell>
          <cell r="CD428">
            <v>0</v>
          </cell>
          <cell r="CE428">
            <v>1162569.8999999999</v>
          </cell>
          <cell r="CF428">
            <v>0.03</v>
          </cell>
          <cell r="CG428">
            <v>37586.379999999997</v>
          </cell>
          <cell r="CH428">
            <v>155.26</v>
          </cell>
          <cell r="CI428">
            <v>0</v>
          </cell>
          <cell r="CJ428">
            <v>761658.35</v>
          </cell>
          <cell r="CK428">
            <v>0</v>
          </cell>
          <cell r="CL428">
            <v>0</v>
          </cell>
        </row>
        <row r="429">
          <cell r="A429" t="str">
            <v>5212010199.106</v>
          </cell>
          <cell r="B429" t="str">
            <v>ค่าใช้จ่ายอื่น-สินค้าโอนไป สสจ./รพศ./รพท./รพช./รพ.สต.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162347.79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93235.46</v>
          </cell>
          <cell r="BZ429">
            <v>0</v>
          </cell>
          <cell r="CA429">
            <v>0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</row>
        <row r="430">
          <cell r="A430" t="str">
            <v>5212010199.107</v>
          </cell>
          <cell r="B430" t="str">
            <v>ค่าใช้จ่ายอื่น-วัสดุโอนไป สสจ./ รพศ./รพท./รพช./รพ.สต.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1511551.18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37793</v>
          </cell>
          <cell r="AM430">
            <v>0</v>
          </cell>
          <cell r="AN430">
            <v>0</v>
          </cell>
          <cell r="AO430">
            <v>0</v>
          </cell>
          <cell r="AP430">
            <v>920895.49</v>
          </cell>
          <cell r="AQ430">
            <v>0</v>
          </cell>
          <cell r="AR430">
            <v>863104.33</v>
          </cell>
          <cell r="AS430">
            <v>0</v>
          </cell>
          <cell r="AT430">
            <v>0</v>
          </cell>
          <cell r="AU430">
            <v>0</v>
          </cell>
          <cell r="AV430">
            <v>90000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106770.66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859325.02</v>
          </cell>
          <cell r="BT430">
            <v>0</v>
          </cell>
          <cell r="BU430">
            <v>1122094.0800000001</v>
          </cell>
          <cell r="BV430">
            <v>0</v>
          </cell>
          <cell r="BW430">
            <v>388664.72</v>
          </cell>
          <cell r="BX430">
            <v>0</v>
          </cell>
          <cell r="BY430">
            <v>33779.5</v>
          </cell>
          <cell r="BZ430">
            <v>0</v>
          </cell>
          <cell r="CA430">
            <v>0</v>
          </cell>
          <cell r="CB430">
            <v>0</v>
          </cell>
          <cell r="CC430">
            <v>3249007.78</v>
          </cell>
          <cell r="CD430">
            <v>0</v>
          </cell>
          <cell r="CE430">
            <v>0</v>
          </cell>
          <cell r="CF430">
            <v>30273.02</v>
          </cell>
          <cell r="CG430">
            <v>67944.25</v>
          </cell>
          <cell r="CH430">
            <v>440802.06</v>
          </cell>
          <cell r="CI430">
            <v>0</v>
          </cell>
          <cell r="CJ430">
            <v>397412.82</v>
          </cell>
          <cell r="CK430">
            <v>0</v>
          </cell>
          <cell r="CL430">
            <v>0</v>
          </cell>
        </row>
        <row r="431">
          <cell r="A431" t="str">
            <v>5212010199.108</v>
          </cell>
          <cell r="B431" t="str">
            <v>ค่าใช้จ่ายอื่น-ครุภัณฑ์ ที่ดิน และสิ่งก่อสร้าง โอนไป  สสจ./รพศ./รพท./รพช./รพ.สต.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2246000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61467.01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474700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974900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1527700</v>
          </cell>
          <cell r="BD431">
            <v>105400</v>
          </cell>
          <cell r="BE431">
            <v>0</v>
          </cell>
          <cell r="BF431">
            <v>0</v>
          </cell>
          <cell r="BG431">
            <v>102075.02</v>
          </cell>
          <cell r="BH431">
            <v>0</v>
          </cell>
          <cell r="BI431">
            <v>0</v>
          </cell>
          <cell r="BJ431">
            <v>483500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16500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78380</v>
          </cell>
          <cell r="CI431">
            <v>0</v>
          </cell>
          <cell r="CJ431">
            <v>0</v>
          </cell>
          <cell r="CK431">
            <v>0</v>
          </cell>
          <cell r="CL431">
            <v>40000</v>
          </cell>
        </row>
        <row r="432">
          <cell r="A432" t="str">
            <v>5212010199.109</v>
          </cell>
          <cell r="B432" t="str">
            <v>ค่าใช้จ่ายอื่น-เงินงบประมาณงบลงทุนโอนไปสสจ./รพศ./รพท./รพช./รพ.สต.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84495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3392100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</row>
        <row r="433">
          <cell r="A433" t="str">
            <v>5212010199.110</v>
          </cell>
          <cell r="B433" t="str">
            <v>ค่าใช้จ่ายอื่น-เงินงบประมาณงบดำเนินงานโอนไป   สสจ./รพศ./รพท./รพช./รพ.สต.</v>
          </cell>
          <cell r="C433">
            <v>0</v>
          </cell>
          <cell r="D433">
            <v>2771158.5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30000</v>
          </cell>
          <cell r="AS433">
            <v>0</v>
          </cell>
          <cell r="AT433">
            <v>0</v>
          </cell>
          <cell r="AU433">
            <v>0</v>
          </cell>
          <cell r="AV433">
            <v>53680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</row>
        <row r="434">
          <cell r="A434" t="str">
            <v>5212010199.111</v>
          </cell>
          <cell r="B434" t="str">
            <v>ค่าใช้จ่ายอื่น-เงินงบประมาณงบ อุดหนุนโอนไป   สสจ./รพศ./รพท./รพช./รพ.สต.</v>
          </cell>
          <cell r="C434">
            <v>0</v>
          </cell>
          <cell r="D434">
            <v>1524500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307383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25000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100000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</row>
        <row r="435">
          <cell r="A435" t="str">
            <v>5212010199.112</v>
          </cell>
          <cell r="B435" t="str">
            <v>ค่าใช้จ่ายอื่น-เงินงบประมาณงบรายจ่ายอื่นโอนไป   สสจ./รพศ./รพท./รพช./รพ.สต.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16633.68</v>
          </cell>
          <cell r="V435">
            <v>248400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45530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25713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</row>
        <row r="436">
          <cell r="A436" t="str">
            <v>5212010199.113</v>
          </cell>
          <cell r="B436" t="str">
            <v>ค่าใช้จ่ายอื่น-เงินงบประมาณงบกลางโอนไป สสจ./รพศ. /รพท./รพช./   รพ.สต.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</row>
        <row r="437">
          <cell r="A437" t="str">
            <v>5212010199.114</v>
          </cell>
          <cell r="B437" t="str">
            <v>ค่าใช้จ่ายอื่น-เงินนอกงบประมาณโอนไปสสจ./รพศ.  /รพท./รพช./     รพ.สต.</v>
          </cell>
          <cell r="C437">
            <v>800000</v>
          </cell>
          <cell r="D437">
            <v>895341.13</v>
          </cell>
          <cell r="E437">
            <v>1667528.27</v>
          </cell>
          <cell r="F437">
            <v>0</v>
          </cell>
          <cell r="G437">
            <v>0</v>
          </cell>
          <cell r="H437">
            <v>300022.49</v>
          </cell>
          <cell r="I437">
            <v>22076741.93</v>
          </cell>
          <cell r="J437">
            <v>1600000</v>
          </cell>
          <cell r="K437">
            <v>0</v>
          </cell>
          <cell r="L437">
            <v>289000</v>
          </cell>
          <cell r="M437">
            <v>2749716.01</v>
          </cell>
          <cell r="N437">
            <v>0</v>
          </cell>
          <cell r="O437">
            <v>2803892.31</v>
          </cell>
          <cell r="P437">
            <v>3007374.02</v>
          </cell>
          <cell r="Q437">
            <v>2202972</v>
          </cell>
          <cell r="R437">
            <v>2883400</v>
          </cell>
          <cell r="S437">
            <v>0</v>
          </cell>
          <cell r="T437">
            <v>0</v>
          </cell>
          <cell r="U437">
            <v>3454707.87</v>
          </cell>
          <cell r="V437">
            <v>2329282.69</v>
          </cell>
          <cell r="W437">
            <v>0</v>
          </cell>
          <cell r="X437">
            <v>189326</v>
          </cell>
          <cell r="Y437">
            <v>1753031.22</v>
          </cell>
          <cell r="Z437">
            <v>4528956.63</v>
          </cell>
          <cell r="AA437">
            <v>0</v>
          </cell>
          <cell r="AB437">
            <v>0</v>
          </cell>
          <cell r="AC437">
            <v>2043400</v>
          </cell>
          <cell r="AD437">
            <v>60000</v>
          </cell>
          <cell r="AE437">
            <v>0</v>
          </cell>
          <cell r="AF437">
            <v>1314114.1200000001</v>
          </cell>
          <cell r="AG437">
            <v>211600</v>
          </cell>
          <cell r="AH437">
            <v>1538000</v>
          </cell>
          <cell r="AI437">
            <v>927180</v>
          </cell>
          <cell r="AJ437">
            <v>882275</v>
          </cell>
          <cell r="AK437">
            <v>669670</v>
          </cell>
          <cell r="AL437">
            <v>0</v>
          </cell>
          <cell r="AM437">
            <v>0</v>
          </cell>
          <cell r="AN437">
            <v>1190319.77</v>
          </cell>
          <cell r="AO437">
            <v>0</v>
          </cell>
          <cell r="AP437">
            <v>0</v>
          </cell>
          <cell r="AQ437">
            <v>0</v>
          </cell>
          <cell r="AR437">
            <v>4044265</v>
          </cell>
          <cell r="AS437">
            <v>401256</v>
          </cell>
          <cell r="AT437">
            <v>155430.20000000001</v>
          </cell>
          <cell r="AU437">
            <v>1775384.5</v>
          </cell>
          <cell r="AV437">
            <v>530454</v>
          </cell>
          <cell r="AW437">
            <v>0</v>
          </cell>
          <cell r="AX437">
            <v>0</v>
          </cell>
          <cell r="AY437">
            <v>400033.94</v>
          </cell>
          <cell r="AZ437">
            <v>133553.19</v>
          </cell>
          <cell r="BA437">
            <v>896136.47</v>
          </cell>
          <cell r="BB437">
            <v>208002</v>
          </cell>
          <cell r="BC437">
            <v>5880</v>
          </cell>
          <cell r="BD437">
            <v>1963601.5</v>
          </cell>
          <cell r="BE437">
            <v>0</v>
          </cell>
          <cell r="BF437">
            <v>1083700</v>
          </cell>
          <cell r="BG437">
            <v>0</v>
          </cell>
          <cell r="BH437">
            <v>0</v>
          </cell>
          <cell r="BI437">
            <v>0</v>
          </cell>
          <cell r="BJ437">
            <v>251860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625404</v>
          </cell>
          <cell r="BQ437">
            <v>0</v>
          </cell>
          <cell r="BR437">
            <v>12234729.949999999</v>
          </cell>
          <cell r="BS437">
            <v>0</v>
          </cell>
          <cell r="BT437">
            <v>0</v>
          </cell>
          <cell r="BU437">
            <v>350000</v>
          </cell>
          <cell r="BV437">
            <v>86737.93</v>
          </cell>
          <cell r="BW437">
            <v>1824171.03</v>
          </cell>
          <cell r="BX437">
            <v>729779.74</v>
          </cell>
          <cell r="BY437">
            <v>130000</v>
          </cell>
          <cell r="BZ437">
            <v>298543.5</v>
          </cell>
          <cell r="CA437">
            <v>0</v>
          </cell>
          <cell r="CB437">
            <v>207680</v>
          </cell>
          <cell r="CC437">
            <v>0</v>
          </cell>
          <cell r="CD437">
            <v>1053378.6299999999</v>
          </cell>
          <cell r="CE437">
            <v>0</v>
          </cell>
          <cell r="CF437">
            <v>100000</v>
          </cell>
          <cell r="CG437">
            <v>0</v>
          </cell>
          <cell r="CH437">
            <v>2498620</v>
          </cell>
          <cell r="CI437">
            <v>0</v>
          </cell>
          <cell r="CJ437">
            <v>7802125</v>
          </cell>
          <cell r="CK437">
            <v>172652.5</v>
          </cell>
          <cell r="CL437">
            <v>0</v>
          </cell>
        </row>
        <row r="438">
          <cell r="A438" t="str">
            <v>5401010101.101</v>
          </cell>
          <cell r="B438" t="str">
            <v>ค่าใช้จ่ายรายการพิเศษนอกเหนือการดำเนินงานปกติ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357600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ข้อมูล Risk Score 3 สูตร"/>
      <sheetName val="รวมRisk Score 3 สูตร"/>
      <sheetName val="สรุป Risk Score7NI MOPH"/>
      <sheetName val="สรุป 7 plus Efficiency จังหวัด"/>
      <sheetName val="สรุปผลการดำเนินงาน 7 Plus"/>
      <sheetName val=" แนวทางการวิเคราะห์ เขต 8"/>
      <sheetName val="PA 67 Risk Score"/>
      <sheetName val="2.ทอนรายได้ และหนี้สิน op+pp"/>
      <sheetName val="2.1 OP Refer ต่างจังหวัด"/>
      <sheetName val="3.ข้อมูลงบทดลองปัจจุบัน เติมเอง"/>
      <sheetName val="4.สินทรัพย์หมุนเวียน,เงินสดฯ"/>
      <sheetName val="5.หนี้สินหมุนเวียน"/>
      <sheetName val="6.รายได้ (เฝ้าระวัง) "/>
      <sheetName val="7.ค่าใช้จ่าย (เฝ้าระวัง)"/>
      <sheetName val="8.ดัชนีทางการเงิน(เฝ้าระวัง)"/>
      <sheetName val="หลักเกณฑ์ RiskScore"/>
      <sheetName val="9.ผลการวิเคราะห์ risk NI moph"/>
      <sheetName val="9.1ผลการวิเคราะห์risk EBITDA mo"/>
      <sheetName val="10.ผลการวิเคราะห์ risk NI R8"/>
      <sheetName val="11.ผลการวิเคราะห์risk EBITDA R8"/>
      <sheetName val="หลักการวิเคราะห์ตามกลุ่มเฝ้า"/>
      <sheetName val="ประมวลผล 7 Plus"/>
      <sheetName val="หลักเกณฑ์ 7 Plus"/>
      <sheetName val="งบทดลองต้นงวด ก.ย.66 (เติมเอง)"/>
      <sheetName val="เจ้าหนี้การค้า CR. สะสม เติมเอง"/>
      <sheetName val="งบทดลองคำนวณ7plus ปัจจุบัน"/>
      <sheetName val="ผลการคำนวณ Ratio MOPH"/>
    </sheetNames>
    <sheetDataSet>
      <sheetData sheetId="0"/>
      <sheetData sheetId="1"/>
      <sheetData sheetId="2">
        <row r="3">
          <cell r="A3" t="str">
            <v>เดือน สิงหาคม 2567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เขต"/>
      <sheetName val="ค่ากลางกลุ่ม UnitCost, HGR"/>
      <sheetName val="สิงหาคมY67"/>
      <sheetName val="สรุปUnit Cost และ HGR"/>
      <sheetName val="Sheet1"/>
    </sheetNames>
    <sheetDataSet>
      <sheetData sheetId="0"/>
      <sheetData sheetId="1"/>
      <sheetData sheetId="2"/>
      <sheetData sheetId="3">
        <row r="94">
          <cell r="U94">
            <v>77</v>
          </cell>
        </row>
        <row r="95">
          <cell r="U95">
            <v>10</v>
          </cell>
        </row>
        <row r="96">
          <cell r="U96">
            <v>6</v>
          </cell>
        </row>
        <row r="97">
          <cell r="U97">
            <v>13</v>
          </cell>
        </row>
        <row r="98">
          <cell r="U98">
            <v>17</v>
          </cell>
        </row>
        <row r="99">
          <cell r="U99">
            <v>8</v>
          </cell>
        </row>
        <row r="100">
          <cell r="U100">
            <v>3</v>
          </cell>
        </row>
        <row r="101">
          <cell r="U101">
            <v>20</v>
          </cell>
        </row>
      </sheetData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3"/>
      <sheetName val="สรุปประเทศQ3Y67"/>
      <sheetName val="1. กราฟสรุปความต่าง "/>
      <sheetName val="2. กราฟรายได้-ค่าใช้จ่าย"/>
      <sheetName val="3. สรุปผลการเมิน แผนรายได้&amp;คชจ."/>
      <sheetName val="4.สรุปเขต"/>
      <sheetName val="สรุปนครพนม"/>
      <sheetName val="นครพนม ราย Item"/>
      <sheetName val="สรุปบึงกาฬ"/>
      <sheetName val="บึงกาฬ ราย Item"/>
      <sheetName val="สรุปเลย"/>
      <sheetName val="เลย ราย Item"/>
      <sheetName val="สรุปสกลนคร"/>
      <sheetName val="สกลนคร ราย Item"/>
      <sheetName val="สรุปหนองคาย"/>
      <sheetName val="หนองคาย ราย Item"/>
      <sheetName val="สรุปหนองบัวลำภู"/>
      <sheetName val="หนองบัวลำภู ราย Item"/>
      <sheetName val="สรุปอุดร"/>
      <sheetName val="อุดร ราย Item"/>
      <sheetName val="Planfin Item"/>
      <sheetName val="ข้อมูลคำนวณ Planfin"/>
      <sheetName val="PlanfinY2567สค67"/>
    </sheetNames>
    <sheetDataSet>
      <sheetData sheetId="0"/>
      <sheetData sheetId="1"/>
      <sheetData sheetId="2">
        <row r="10">
          <cell r="B10">
            <v>81.818181818181827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EA65C-BBCA-4D9A-A131-A6B90E4B3151}">
  <dimension ref="A1:T98"/>
  <sheetViews>
    <sheetView workbookViewId="0">
      <pane xSplit="4" ySplit="6" topLeftCell="E85" activePane="bottomRight" state="frozen"/>
      <selection pane="topRight" activeCell="E1" sqref="E1"/>
      <selection pane="bottomLeft" activeCell="A7" sqref="A7"/>
      <selection pane="bottomRight" activeCell="F11" sqref="F11"/>
    </sheetView>
  </sheetViews>
  <sheetFormatPr defaultColWidth="6.3984375" defaultRowHeight="24.6" x14ac:dyDescent="0.7"/>
  <cols>
    <col min="1" max="1" width="5.69921875" style="1" customWidth="1"/>
    <col min="2" max="2" width="10" style="1" customWidth="1"/>
    <col min="3" max="3" width="7.3984375" style="1" customWidth="1"/>
    <col min="4" max="4" width="31.8984375" style="1" customWidth="1"/>
    <col min="5" max="16" width="9" style="1" customWidth="1"/>
    <col min="17" max="17" width="7" style="1" customWidth="1"/>
    <col min="18" max="18" width="8.69921875" style="1" customWidth="1"/>
    <col min="19" max="256" width="6.3984375" style="1"/>
    <col min="257" max="257" width="5.69921875" style="1" customWidth="1"/>
    <col min="258" max="258" width="10" style="1" customWidth="1"/>
    <col min="259" max="259" width="7.3984375" style="1" customWidth="1"/>
    <col min="260" max="260" width="31.8984375" style="1" customWidth="1"/>
    <col min="261" max="272" width="9" style="1" customWidth="1"/>
    <col min="273" max="273" width="7" style="1" customWidth="1"/>
    <col min="274" max="274" width="8.69921875" style="1" customWidth="1"/>
    <col min="275" max="512" width="6.3984375" style="1"/>
    <col min="513" max="513" width="5.69921875" style="1" customWidth="1"/>
    <col min="514" max="514" width="10" style="1" customWidth="1"/>
    <col min="515" max="515" width="7.3984375" style="1" customWidth="1"/>
    <col min="516" max="516" width="31.8984375" style="1" customWidth="1"/>
    <col min="517" max="528" width="9" style="1" customWidth="1"/>
    <col min="529" max="529" width="7" style="1" customWidth="1"/>
    <col min="530" max="530" width="8.69921875" style="1" customWidth="1"/>
    <col min="531" max="768" width="6.3984375" style="1"/>
    <col min="769" max="769" width="5.69921875" style="1" customWidth="1"/>
    <col min="770" max="770" width="10" style="1" customWidth="1"/>
    <col min="771" max="771" width="7.3984375" style="1" customWidth="1"/>
    <col min="772" max="772" width="31.8984375" style="1" customWidth="1"/>
    <col min="773" max="784" width="9" style="1" customWidth="1"/>
    <col min="785" max="785" width="7" style="1" customWidth="1"/>
    <col min="786" max="786" width="8.69921875" style="1" customWidth="1"/>
    <col min="787" max="1024" width="6.3984375" style="1"/>
    <col min="1025" max="1025" width="5.69921875" style="1" customWidth="1"/>
    <col min="1026" max="1026" width="10" style="1" customWidth="1"/>
    <col min="1027" max="1027" width="7.3984375" style="1" customWidth="1"/>
    <col min="1028" max="1028" width="31.8984375" style="1" customWidth="1"/>
    <col min="1029" max="1040" width="9" style="1" customWidth="1"/>
    <col min="1041" max="1041" width="7" style="1" customWidth="1"/>
    <col min="1042" max="1042" width="8.69921875" style="1" customWidth="1"/>
    <col min="1043" max="1280" width="6.3984375" style="1"/>
    <col min="1281" max="1281" width="5.69921875" style="1" customWidth="1"/>
    <col min="1282" max="1282" width="10" style="1" customWidth="1"/>
    <col min="1283" max="1283" width="7.3984375" style="1" customWidth="1"/>
    <col min="1284" max="1284" width="31.8984375" style="1" customWidth="1"/>
    <col min="1285" max="1296" width="9" style="1" customWidth="1"/>
    <col min="1297" max="1297" width="7" style="1" customWidth="1"/>
    <col min="1298" max="1298" width="8.69921875" style="1" customWidth="1"/>
    <col min="1299" max="1536" width="6.3984375" style="1"/>
    <col min="1537" max="1537" width="5.69921875" style="1" customWidth="1"/>
    <col min="1538" max="1538" width="10" style="1" customWidth="1"/>
    <col min="1539" max="1539" width="7.3984375" style="1" customWidth="1"/>
    <col min="1540" max="1540" width="31.8984375" style="1" customWidth="1"/>
    <col min="1541" max="1552" width="9" style="1" customWidth="1"/>
    <col min="1553" max="1553" width="7" style="1" customWidth="1"/>
    <col min="1554" max="1554" width="8.69921875" style="1" customWidth="1"/>
    <col min="1555" max="1792" width="6.3984375" style="1"/>
    <col min="1793" max="1793" width="5.69921875" style="1" customWidth="1"/>
    <col min="1794" max="1794" width="10" style="1" customWidth="1"/>
    <col min="1795" max="1795" width="7.3984375" style="1" customWidth="1"/>
    <col min="1796" max="1796" width="31.8984375" style="1" customWidth="1"/>
    <col min="1797" max="1808" width="9" style="1" customWidth="1"/>
    <col min="1809" max="1809" width="7" style="1" customWidth="1"/>
    <col min="1810" max="1810" width="8.69921875" style="1" customWidth="1"/>
    <col min="1811" max="2048" width="6.3984375" style="1"/>
    <col min="2049" max="2049" width="5.69921875" style="1" customWidth="1"/>
    <col min="2050" max="2050" width="10" style="1" customWidth="1"/>
    <col min="2051" max="2051" width="7.3984375" style="1" customWidth="1"/>
    <col min="2052" max="2052" width="31.8984375" style="1" customWidth="1"/>
    <col min="2053" max="2064" width="9" style="1" customWidth="1"/>
    <col min="2065" max="2065" width="7" style="1" customWidth="1"/>
    <col min="2066" max="2066" width="8.69921875" style="1" customWidth="1"/>
    <col min="2067" max="2304" width="6.3984375" style="1"/>
    <col min="2305" max="2305" width="5.69921875" style="1" customWidth="1"/>
    <col min="2306" max="2306" width="10" style="1" customWidth="1"/>
    <col min="2307" max="2307" width="7.3984375" style="1" customWidth="1"/>
    <col min="2308" max="2308" width="31.8984375" style="1" customWidth="1"/>
    <col min="2309" max="2320" width="9" style="1" customWidth="1"/>
    <col min="2321" max="2321" width="7" style="1" customWidth="1"/>
    <col min="2322" max="2322" width="8.69921875" style="1" customWidth="1"/>
    <col min="2323" max="2560" width="6.3984375" style="1"/>
    <col min="2561" max="2561" width="5.69921875" style="1" customWidth="1"/>
    <col min="2562" max="2562" width="10" style="1" customWidth="1"/>
    <col min="2563" max="2563" width="7.3984375" style="1" customWidth="1"/>
    <col min="2564" max="2564" width="31.8984375" style="1" customWidth="1"/>
    <col min="2565" max="2576" width="9" style="1" customWidth="1"/>
    <col min="2577" max="2577" width="7" style="1" customWidth="1"/>
    <col min="2578" max="2578" width="8.69921875" style="1" customWidth="1"/>
    <col min="2579" max="2816" width="6.3984375" style="1"/>
    <col min="2817" max="2817" width="5.69921875" style="1" customWidth="1"/>
    <col min="2818" max="2818" width="10" style="1" customWidth="1"/>
    <col min="2819" max="2819" width="7.3984375" style="1" customWidth="1"/>
    <col min="2820" max="2820" width="31.8984375" style="1" customWidth="1"/>
    <col min="2821" max="2832" width="9" style="1" customWidth="1"/>
    <col min="2833" max="2833" width="7" style="1" customWidth="1"/>
    <col min="2834" max="2834" width="8.69921875" style="1" customWidth="1"/>
    <col min="2835" max="3072" width="6.3984375" style="1"/>
    <col min="3073" max="3073" width="5.69921875" style="1" customWidth="1"/>
    <col min="3074" max="3074" width="10" style="1" customWidth="1"/>
    <col min="3075" max="3075" width="7.3984375" style="1" customWidth="1"/>
    <col min="3076" max="3076" width="31.8984375" style="1" customWidth="1"/>
    <col min="3077" max="3088" width="9" style="1" customWidth="1"/>
    <col min="3089" max="3089" width="7" style="1" customWidth="1"/>
    <col min="3090" max="3090" width="8.69921875" style="1" customWidth="1"/>
    <col min="3091" max="3328" width="6.3984375" style="1"/>
    <col min="3329" max="3329" width="5.69921875" style="1" customWidth="1"/>
    <col min="3330" max="3330" width="10" style="1" customWidth="1"/>
    <col min="3331" max="3331" width="7.3984375" style="1" customWidth="1"/>
    <col min="3332" max="3332" width="31.8984375" style="1" customWidth="1"/>
    <col min="3333" max="3344" width="9" style="1" customWidth="1"/>
    <col min="3345" max="3345" width="7" style="1" customWidth="1"/>
    <col min="3346" max="3346" width="8.69921875" style="1" customWidth="1"/>
    <col min="3347" max="3584" width="6.3984375" style="1"/>
    <col min="3585" max="3585" width="5.69921875" style="1" customWidth="1"/>
    <col min="3586" max="3586" width="10" style="1" customWidth="1"/>
    <col min="3587" max="3587" width="7.3984375" style="1" customWidth="1"/>
    <col min="3588" max="3588" width="31.8984375" style="1" customWidth="1"/>
    <col min="3589" max="3600" width="9" style="1" customWidth="1"/>
    <col min="3601" max="3601" width="7" style="1" customWidth="1"/>
    <col min="3602" max="3602" width="8.69921875" style="1" customWidth="1"/>
    <col min="3603" max="3840" width="6.3984375" style="1"/>
    <col min="3841" max="3841" width="5.69921875" style="1" customWidth="1"/>
    <col min="3842" max="3842" width="10" style="1" customWidth="1"/>
    <col min="3843" max="3843" width="7.3984375" style="1" customWidth="1"/>
    <col min="3844" max="3844" width="31.8984375" style="1" customWidth="1"/>
    <col min="3845" max="3856" width="9" style="1" customWidth="1"/>
    <col min="3857" max="3857" width="7" style="1" customWidth="1"/>
    <col min="3858" max="3858" width="8.69921875" style="1" customWidth="1"/>
    <col min="3859" max="4096" width="6.3984375" style="1"/>
    <col min="4097" max="4097" width="5.69921875" style="1" customWidth="1"/>
    <col min="4098" max="4098" width="10" style="1" customWidth="1"/>
    <col min="4099" max="4099" width="7.3984375" style="1" customWidth="1"/>
    <col min="4100" max="4100" width="31.8984375" style="1" customWidth="1"/>
    <col min="4101" max="4112" width="9" style="1" customWidth="1"/>
    <col min="4113" max="4113" width="7" style="1" customWidth="1"/>
    <col min="4114" max="4114" width="8.69921875" style="1" customWidth="1"/>
    <col min="4115" max="4352" width="6.3984375" style="1"/>
    <col min="4353" max="4353" width="5.69921875" style="1" customWidth="1"/>
    <col min="4354" max="4354" width="10" style="1" customWidth="1"/>
    <col min="4355" max="4355" width="7.3984375" style="1" customWidth="1"/>
    <col min="4356" max="4356" width="31.8984375" style="1" customWidth="1"/>
    <col min="4357" max="4368" width="9" style="1" customWidth="1"/>
    <col min="4369" max="4369" width="7" style="1" customWidth="1"/>
    <col min="4370" max="4370" width="8.69921875" style="1" customWidth="1"/>
    <col min="4371" max="4608" width="6.3984375" style="1"/>
    <col min="4609" max="4609" width="5.69921875" style="1" customWidth="1"/>
    <col min="4610" max="4610" width="10" style="1" customWidth="1"/>
    <col min="4611" max="4611" width="7.3984375" style="1" customWidth="1"/>
    <col min="4612" max="4612" width="31.8984375" style="1" customWidth="1"/>
    <col min="4613" max="4624" width="9" style="1" customWidth="1"/>
    <col min="4625" max="4625" width="7" style="1" customWidth="1"/>
    <col min="4626" max="4626" width="8.69921875" style="1" customWidth="1"/>
    <col min="4627" max="4864" width="6.3984375" style="1"/>
    <col min="4865" max="4865" width="5.69921875" style="1" customWidth="1"/>
    <col min="4866" max="4866" width="10" style="1" customWidth="1"/>
    <col min="4867" max="4867" width="7.3984375" style="1" customWidth="1"/>
    <col min="4868" max="4868" width="31.8984375" style="1" customWidth="1"/>
    <col min="4869" max="4880" width="9" style="1" customWidth="1"/>
    <col min="4881" max="4881" width="7" style="1" customWidth="1"/>
    <col min="4882" max="4882" width="8.69921875" style="1" customWidth="1"/>
    <col min="4883" max="5120" width="6.3984375" style="1"/>
    <col min="5121" max="5121" width="5.69921875" style="1" customWidth="1"/>
    <col min="5122" max="5122" width="10" style="1" customWidth="1"/>
    <col min="5123" max="5123" width="7.3984375" style="1" customWidth="1"/>
    <col min="5124" max="5124" width="31.8984375" style="1" customWidth="1"/>
    <col min="5125" max="5136" width="9" style="1" customWidth="1"/>
    <col min="5137" max="5137" width="7" style="1" customWidth="1"/>
    <col min="5138" max="5138" width="8.69921875" style="1" customWidth="1"/>
    <col min="5139" max="5376" width="6.3984375" style="1"/>
    <col min="5377" max="5377" width="5.69921875" style="1" customWidth="1"/>
    <col min="5378" max="5378" width="10" style="1" customWidth="1"/>
    <col min="5379" max="5379" width="7.3984375" style="1" customWidth="1"/>
    <col min="5380" max="5380" width="31.8984375" style="1" customWidth="1"/>
    <col min="5381" max="5392" width="9" style="1" customWidth="1"/>
    <col min="5393" max="5393" width="7" style="1" customWidth="1"/>
    <col min="5394" max="5394" width="8.69921875" style="1" customWidth="1"/>
    <col min="5395" max="5632" width="6.3984375" style="1"/>
    <col min="5633" max="5633" width="5.69921875" style="1" customWidth="1"/>
    <col min="5634" max="5634" width="10" style="1" customWidth="1"/>
    <col min="5635" max="5635" width="7.3984375" style="1" customWidth="1"/>
    <col min="5636" max="5636" width="31.8984375" style="1" customWidth="1"/>
    <col min="5637" max="5648" width="9" style="1" customWidth="1"/>
    <col min="5649" max="5649" width="7" style="1" customWidth="1"/>
    <col min="5650" max="5650" width="8.69921875" style="1" customWidth="1"/>
    <col min="5651" max="5888" width="6.3984375" style="1"/>
    <col min="5889" max="5889" width="5.69921875" style="1" customWidth="1"/>
    <col min="5890" max="5890" width="10" style="1" customWidth="1"/>
    <col min="5891" max="5891" width="7.3984375" style="1" customWidth="1"/>
    <col min="5892" max="5892" width="31.8984375" style="1" customWidth="1"/>
    <col min="5893" max="5904" width="9" style="1" customWidth="1"/>
    <col min="5905" max="5905" width="7" style="1" customWidth="1"/>
    <col min="5906" max="5906" width="8.69921875" style="1" customWidth="1"/>
    <col min="5907" max="6144" width="6.3984375" style="1"/>
    <col min="6145" max="6145" width="5.69921875" style="1" customWidth="1"/>
    <col min="6146" max="6146" width="10" style="1" customWidth="1"/>
    <col min="6147" max="6147" width="7.3984375" style="1" customWidth="1"/>
    <col min="6148" max="6148" width="31.8984375" style="1" customWidth="1"/>
    <col min="6149" max="6160" width="9" style="1" customWidth="1"/>
    <col min="6161" max="6161" width="7" style="1" customWidth="1"/>
    <col min="6162" max="6162" width="8.69921875" style="1" customWidth="1"/>
    <col min="6163" max="6400" width="6.3984375" style="1"/>
    <col min="6401" max="6401" width="5.69921875" style="1" customWidth="1"/>
    <col min="6402" max="6402" width="10" style="1" customWidth="1"/>
    <col min="6403" max="6403" width="7.3984375" style="1" customWidth="1"/>
    <col min="6404" max="6404" width="31.8984375" style="1" customWidth="1"/>
    <col min="6405" max="6416" width="9" style="1" customWidth="1"/>
    <col min="6417" max="6417" width="7" style="1" customWidth="1"/>
    <col min="6418" max="6418" width="8.69921875" style="1" customWidth="1"/>
    <col min="6419" max="6656" width="6.3984375" style="1"/>
    <col min="6657" max="6657" width="5.69921875" style="1" customWidth="1"/>
    <col min="6658" max="6658" width="10" style="1" customWidth="1"/>
    <col min="6659" max="6659" width="7.3984375" style="1" customWidth="1"/>
    <col min="6660" max="6660" width="31.8984375" style="1" customWidth="1"/>
    <col min="6661" max="6672" width="9" style="1" customWidth="1"/>
    <col min="6673" max="6673" width="7" style="1" customWidth="1"/>
    <col min="6674" max="6674" width="8.69921875" style="1" customWidth="1"/>
    <col min="6675" max="6912" width="6.3984375" style="1"/>
    <col min="6913" max="6913" width="5.69921875" style="1" customWidth="1"/>
    <col min="6914" max="6914" width="10" style="1" customWidth="1"/>
    <col min="6915" max="6915" width="7.3984375" style="1" customWidth="1"/>
    <col min="6916" max="6916" width="31.8984375" style="1" customWidth="1"/>
    <col min="6917" max="6928" width="9" style="1" customWidth="1"/>
    <col min="6929" max="6929" width="7" style="1" customWidth="1"/>
    <col min="6930" max="6930" width="8.69921875" style="1" customWidth="1"/>
    <col min="6931" max="7168" width="6.3984375" style="1"/>
    <col min="7169" max="7169" width="5.69921875" style="1" customWidth="1"/>
    <col min="7170" max="7170" width="10" style="1" customWidth="1"/>
    <col min="7171" max="7171" width="7.3984375" style="1" customWidth="1"/>
    <col min="7172" max="7172" width="31.8984375" style="1" customWidth="1"/>
    <col min="7173" max="7184" width="9" style="1" customWidth="1"/>
    <col min="7185" max="7185" width="7" style="1" customWidth="1"/>
    <col min="7186" max="7186" width="8.69921875" style="1" customWidth="1"/>
    <col min="7187" max="7424" width="6.3984375" style="1"/>
    <col min="7425" max="7425" width="5.69921875" style="1" customWidth="1"/>
    <col min="7426" max="7426" width="10" style="1" customWidth="1"/>
    <col min="7427" max="7427" width="7.3984375" style="1" customWidth="1"/>
    <col min="7428" max="7428" width="31.8984375" style="1" customWidth="1"/>
    <col min="7429" max="7440" width="9" style="1" customWidth="1"/>
    <col min="7441" max="7441" width="7" style="1" customWidth="1"/>
    <col min="7442" max="7442" width="8.69921875" style="1" customWidth="1"/>
    <col min="7443" max="7680" width="6.3984375" style="1"/>
    <col min="7681" max="7681" width="5.69921875" style="1" customWidth="1"/>
    <col min="7682" max="7682" width="10" style="1" customWidth="1"/>
    <col min="7683" max="7683" width="7.3984375" style="1" customWidth="1"/>
    <col min="7684" max="7684" width="31.8984375" style="1" customWidth="1"/>
    <col min="7685" max="7696" width="9" style="1" customWidth="1"/>
    <col min="7697" max="7697" width="7" style="1" customWidth="1"/>
    <col min="7698" max="7698" width="8.69921875" style="1" customWidth="1"/>
    <col min="7699" max="7936" width="6.3984375" style="1"/>
    <col min="7937" max="7937" width="5.69921875" style="1" customWidth="1"/>
    <col min="7938" max="7938" width="10" style="1" customWidth="1"/>
    <col min="7939" max="7939" width="7.3984375" style="1" customWidth="1"/>
    <col min="7940" max="7940" width="31.8984375" style="1" customWidth="1"/>
    <col min="7941" max="7952" width="9" style="1" customWidth="1"/>
    <col min="7953" max="7953" width="7" style="1" customWidth="1"/>
    <col min="7954" max="7954" width="8.69921875" style="1" customWidth="1"/>
    <col min="7955" max="8192" width="6.3984375" style="1"/>
    <col min="8193" max="8193" width="5.69921875" style="1" customWidth="1"/>
    <col min="8194" max="8194" width="10" style="1" customWidth="1"/>
    <col min="8195" max="8195" width="7.3984375" style="1" customWidth="1"/>
    <col min="8196" max="8196" width="31.8984375" style="1" customWidth="1"/>
    <col min="8197" max="8208" width="9" style="1" customWidth="1"/>
    <col min="8209" max="8209" width="7" style="1" customWidth="1"/>
    <col min="8210" max="8210" width="8.69921875" style="1" customWidth="1"/>
    <col min="8211" max="8448" width="6.3984375" style="1"/>
    <col min="8449" max="8449" width="5.69921875" style="1" customWidth="1"/>
    <col min="8450" max="8450" width="10" style="1" customWidth="1"/>
    <col min="8451" max="8451" width="7.3984375" style="1" customWidth="1"/>
    <col min="8452" max="8452" width="31.8984375" style="1" customWidth="1"/>
    <col min="8453" max="8464" width="9" style="1" customWidth="1"/>
    <col min="8465" max="8465" width="7" style="1" customWidth="1"/>
    <col min="8466" max="8466" width="8.69921875" style="1" customWidth="1"/>
    <col min="8467" max="8704" width="6.3984375" style="1"/>
    <col min="8705" max="8705" width="5.69921875" style="1" customWidth="1"/>
    <col min="8706" max="8706" width="10" style="1" customWidth="1"/>
    <col min="8707" max="8707" width="7.3984375" style="1" customWidth="1"/>
    <col min="8708" max="8708" width="31.8984375" style="1" customWidth="1"/>
    <col min="8709" max="8720" width="9" style="1" customWidth="1"/>
    <col min="8721" max="8721" width="7" style="1" customWidth="1"/>
    <col min="8722" max="8722" width="8.69921875" style="1" customWidth="1"/>
    <col min="8723" max="8960" width="6.3984375" style="1"/>
    <col min="8961" max="8961" width="5.69921875" style="1" customWidth="1"/>
    <col min="8962" max="8962" width="10" style="1" customWidth="1"/>
    <col min="8963" max="8963" width="7.3984375" style="1" customWidth="1"/>
    <col min="8964" max="8964" width="31.8984375" style="1" customWidth="1"/>
    <col min="8965" max="8976" width="9" style="1" customWidth="1"/>
    <col min="8977" max="8977" width="7" style="1" customWidth="1"/>
    <col min="8978" max="8978" width="8.69921875" style="1" customWidth="1"/>
    <col min="8979" max="9216" width="6.3984375" style="1"/>
    <col min="9217" max="9217" width="5.69921875" style="1" customWidth="1"/>
    <col min="9218" max="9218" width="10" style="1" customWidth="1"/>
    <col min="9219" max="9219" width="7.3984375" style="1" customWidth="1"/>
    <col min="9220" max="9220" width="31.8984375" style="1" customWidth="1"/>
    <col min="9221" max="9232" width="9" style="1" customWidth="1"/>
    <col min="9233" max="9233" width="7" style="1" customWidth="1"/>
    <col min="9234" max="9234" width="8.69921875" style="1" customWidth="1"/>
    <col min="9235" max="9472" width="6.3984375" style="1"/>
    <col min="9473" max="9473" width="5.69921875" style="1" customWidth="1"/>
    <col min="9474" max="9474" width="10" style="1" customWidth="1"/>
    <col min="9475" max="9475" width="7.3984375" style="1" customWidth="1"/>
    <col min="9476" max="9476" width="31.8984375" style="1" customWidth="1"/>
    <col min="9477" max="9488" width="9" style="1" customWidth="1"/>
    <col min="9489" max="9489" width="7" style="1" customWidth="1"/>
    <col min="9490" max="9490" width="8.69921875" style="1" customWidth="1"/>
    <col min="9491" max="9728" width="6.3984375" style="1"/>
    <col min="9729" max="9729" width="5.69921875" style="1" customWidth="1"/>
    <col min="9730" max="9730" width="10" style="1" customWidth="1"/>
    <col min="9731" max="9731" width="7.3984375" style="1" customWidth="1"/>
    <col min="9732" max="9732" width="31.8984375" style="1" customWidth="1"/>
    <col min="9733" max="9744" width="9" style="1" customWidth="1"/>
    <col min="9745" max="9745" width="7" style="1" customWidth="1"/>
    <col min="9746" max="9746" width="8.69921875" style="1" customWidth="1"/>
    <col min="9747" max="9984" width="6.3984375" style="1"/>
    <col min="9985" max="9985" width="5.69921875" style="1" customWidth="1"/>
    <col min="9986" max="9986" width="10" style="1" customWidth="1"/>
    <col min="9987" max="9987" width="7.3984375" style="1" customWidth="1"/>
    <col min="9988" max="9988" width="31.8984375" style="1" customWidth="1"/>
    <col min="9989" max="10000" width="9" style="1" customWidth="1"/>
    <col min="10001" max="10001" width="7" style="1" customWidth="1"/>
    <col min="10002" max="10002" width="8.69921875" style="1" customWidth="1"/>
    <col min="10003" max="10240" width="6.3984375" style="1"/>
    <col min="10241" max="10241" width="5.69921875" style="1" customWidth="1"/>
    <col min="10242" max="10242" width="10" style="1" customWidth="1"/>
    <col min="10243" max="10243" width="7.3984375" style="1" customWidth="1"/>
    <col min="10244" max="10244" width="31.8984375" style="1" customWidth="1"/>
    <col min="10245" max="10256" width="9" style="1" customWidth="1"/>
    <col min="10257" max="10257" width="7" style="1" customWidth="1"/>
    <col min="10258" max="10258" width="8.69921875" style="1" customWidth="1"/>
    <col min="10259" max="10496" width="6.3984375" style="1"/>
    <col min="10497" max="10497" width="5.69921875" style="1" customWidth="1"/>
    <col min="10498" max="10498" width="10" style="1" customWidth="1"/>
    <col min="10499" max="10499" width="7.3984375" style="1" customWidth="1"/>
    <col min="10500" max="10500" width="31.8984375" style="1" customWidth="1"/>
    <col min="10501" max="10512" width="9" style="1" customWidth="1"/>
    <col min="10513" max="10513" width="7" style="1" customWidth="1"/>
    <col min="10514" max="10514" width="8.69921875" style="1" customWidth="1"/>
    <col min="10515" max="10752" width="6.3984375" style="1"/>
    <col min="10753" max="10753" width="5.69921875" style="1" customWidth="1"/>
    <col min="10754" max="10754" width="10" style="1" customWidth="1"/>
    <col min="10755" max="10755" width="7.3984375" style="1" customWidth="1"/>
    <col min="10756" max="10756" width="31.8984375" style="1" customWidth="1"/>
    <col min="10757" max="10768" width="9" style="1" customWidth="1"/>
    <col min="10769" max="10769" width="7" style="1" customWidth="1"/>
    <col min="10770" max="10770" width="8.69921875" style="1" customWidth="1"/>
    <col min="10771" max="11008" width="6.3984375" style="1"/>
    <col min="11009" max="11009" width="5.69921875" style="1" customWidth="1"/>
    <col min="11010" max="11010" width="10" style="1" customWidth="1"/>
    <col min="11011" max="11011" width="7.3984375" style="1" customWidth="1"/>
    <col min="11012" max="11012" width="31.8984375" style="1" customWidth="1"/>
    <col min="11013" max="11024" width="9" style="1" customWidth="1"/>
    <col min="11025" max="11025" width="7" style="1" customWidth="1"/>
    <col min="11026" max="11026" width="8.69921875" style="1" customWidth="1"/>
    <col min="11027" max="11264" width="6.3984375" style="1"/>
    <col min="11265" max="11265" width="5.69921875" style="1" customWidth="1"/>
    <col min="11266" max="11266" width="10" style="1" customWidth="1"/>
    <col min="11267" max="11267" width="7.3984375" style="1" customWidth="1"/>
    <col min="11268" max="11268" width="31.8984375" style="1" customWidth="1"/>
    <col min="11269" max="11280" width="9" style="1" customWidth="1"/>
    <col min="11281" max="11281" width="7" style="1" customWidth="1"/>
    <col min="11282" max="11282" width="8.69921875" style="1" customWidth="1"/>
    <col min="11283" max="11520" width="6.3984375" style="1"/>
    <col min="11521" max="11521" width="5.69921875" style="1" customWidth="1"/>
    <col min="11522" max="11522" width="10" style="1" customWidth="1"/>
    <col min="11523" max="11523" width="7.3984375" style="1" customWidth="1"/>
    <col min="11524" max="11524" width="31.8984375" style="1" customWidth="1"/>
    <col min="11525" max="11536" width="9" style="1" customWidth="1"/>
    <col min="11537" max="11537" width="7" style="1" customWidth="1"/>
    <col min="11538" max="11538" width="8.69921875" style="1" customWidth="1"/>
    <col min="11539" max="11776" width="6.3984375" style="1"/>
    <col min="11777" max="11777" width="5.69921875" style="1" customWidth="1"/>
    <col min="11778" max="11778" width="10" style="1" customWidth="1"/>
    <col min="11779" max="11779" width="7.3984375" style="1" customWidth="1"/>
    <col min="11780" max="11780" width="31.8984375" style="1" customWidth="1"/>
    <col min="11781" max="11792" width="9" style="1" customWidth="1"/>
    <col min="11793" max="11793" width="7" style="1" customWidth="1"/>
    <col min="11794" max="11794" width="8.69921875" style="1" customWidth="1"/>
    <col min="11795" max="12032" width="6.3984375" style="1"/>
    <col min="12033" max="12033" width="5.69921875" style="1" customWidth="1"/>
    <col min="12034" max="12034" width="10" style="1" customWidth="1"/>
    <col min="12035" max="12035" width="7.3984375" style="1" customWidth="1"/>
    <col min="12036" max="12036" width="31.8984375" style="1" customWidth="1"/>
    <col min="12037" max="12048" width="9" style="1" customWidth="1"/>
    <col min="12049" max="12049" width="7" style="1" customWidth="1"/>
    <col min="12050" max="12050" width="8.69921875" style="1" customWidth="1"/>
    <col min="12051" max="12288" width="6.3984375" style="1"/>
    <col min="12289" max="12289" width="5.69921875" style="1" customWidth="1"/>
    <col min="12290" max="12290" width="10" style="1" customWidth="1"/>
    <col min="12291" max="12291" width="7.3984375" style="1" customWidth="1"/>
    <col min="12292" max="12292" width="31.8984375" style="1" customWidth="1"/>
    <col min="12293" max="12304" width="9" style="1" customWidth="1"/>
    <col min="12305" max="12305" width="7" style="1" customWidth="1"/>
    <col min="12306" max="12306" width="8.69921875" style="1" customWidth="1"/>
    <col min="12307" max="12544" width="6.3984375" style="1"/>
    <col min="12545" max="12545" width="5.69921875" style="1" customWidth="1"/>
    <col min="12546" max="12546" width="10" style="1" customWidth="1"/>
    <col min="12547" max="12547" width="7.3984375" style="1" customWidth="1"/>
    <col min="12548" max="12548" width="31.8984375" style="1" customWidth="1"/>
    <col min="12549" max="12560" width="9" style="1" customWidth="1"/>
    <col min="12561" max="12561" width="7" style="1" customWidth="1"/>
    <col min="12562" max="12562" width="8.69921875" style="1" customWidth="1"/>
    <col min="12563" max="12800" width="6.3984375" style="1"/>
    <col min="12801" max="12801" width="5.69921875" style="1" customWidth="1"/>
    <col min="12802" max="12802" width="10" style="1" customWidth="1"/>
    <col min="12803" max="12803" width="7.3984375" style="1" customWidth="1"/>
    <col min="12804" max="12804" width="31.8984375" style="1" customWidth="1"/>
    <col min="12805" max="12816" width="9" style="1" customWidth="1"/>
    <col min="12817" max="12817" width="7" style="1" customWidth="1"/>
    <col min="12818" max="12818" width="8.69921875" style="1" customWidth="1"/>
    <col min="12819" max="13056" width="6.3984375" style="1"/>
    <col min="13057" max="13057" width="5.69921875" style="1" customWidth="1"/>
    <col min="13058" max="13058" width="10" style="1" customWidth="1"/>
    <col min="13059" max="13059" width="7.3984375" style="1" customWidth="1"/>
    <col min="13060" max="13060" width="31.8984375" style="1" customWidth="1"/>
    <col min="13061" max="13072" width="9" style="1" customWidth="1"/>
    <col min="13073" max="13073" width="7" style="1" customWidth="1"/>
    <col min="13074" max="13074" width="8.69921875" style="1" customWidth="1"/>
    <col min="13075" max="13312" width="6.3984375" style="1"/>
    <col min="13313" max="13313" width="5.69921875" style="1" customWidth="1"/>
    <col min="13314" max="13314" width="10" style="1" customWidth="1"/>
    <col min="13315" max="13315" width="7.3984375" style="1" customWidth="1"/>
    <col min="13316" max="13316" width="31.8984375" style="1" customWidth="1"/>
    <col min="13317" max="13328" width="9" style="1" customWidth="1"/>
    <col min="13329" max="13329" width="7" style="1" customWidth="1"/>
    <col min="13330" max="13330" width="8.69921875" style="1" customWidth="1"/>
    <col min="13331" max="13568" width="6.3984375" style="1"/>
    <col min="13569" max="13569" width="5.69921875" style="1" customWidth="1"/>
    <col min="13570" max="13570" width="10" style="1" customWidth="1"/>
    <col min="13571" max="13571" width="7.3984375" style="1" customWidth="1"/>
    <col min="13572" max="13572" width="31.8984375" style="1" customWidth="1"/>
    <col min="13573" max="13584" width="9" style="1" customWidth="1"/>
    <col min="13585" max="13585" width="7" style="1" customWidth="1"/>
    <col min="13586" max="13586" width="8.69921875" style="1" customWidth="1"/>
    <col min="13587" max="13824" width="6.3984375" style="1"/>
    <col min="13825" max="13825" width="5.69921875" style="1" customWidth="1"/>
    <col min="13826" max="13826" width="10" style="1" customWidth="1"/>
    <col min="13827" max="13827" width="7.3984375" style="1" customWidth="1"/>
    <col min="13828" max="13828" width="31.8984375" style="1" customWidth="1"/>
    <col min="13829" max="13840" width="9" style="1" customWidth="1"/>
    <col min="13841" max="13841" width="7" style="1" customWidth="1"/>
    <col min="13842" max="13842" width="8.69921875" style="1" customWidth="1"/>
    <col min="13843" max="14080" width="6.3984375" style="1"/>
    <col min="14081" max="14081" width="5.69921875" style="1" customWidth="1"/>
    <col min="14082" max="14082" width="10" style="1" customWidth="1"/>
    <col min="14083" max="14083" width="7.3984375" style="1" customWidth="1"/>
    <col min="14084" max="14084" width="31.8984375" style="1" customWidth="1"/>
    <col min="14085" max="14096" width="9" style="1" customWidth="1"/>
    <col min="14097" max="14097" width="7" style="1" customWidth="1"/>
    <col min="14098" max="14098" width="8.69921875" style="1" customWidth="1"/>
    <col min="14099" max="14336" width="6.3984375" style="1"/>
    <col min="14337" max="14337" width="5.69921875" style="1" customWidth="1"/>
    <col min="14338" max="14338" width="10" style="1" customWidth="1"/>
    <col min="14339" max="14339" width="7.3984375" style="1" customWidth="1"/>
    <col min="14340" max="14340" width="31.8984375" style="1" customWidth="1"/>
    <col min="14341" max="14352" width="9" style="1" customWidth="1"/>
    <col min="14353" max="14353" width="7" style="1" customWidth="1"/>
    <col min="14354" max="14354" width="8.69921875" style="1" customWidth="1"/>
    <col min="14355" max="14592" width="6.3984375" style="1"/>
    <col min="14593" max="14593" width="5.69921875" style="1" customWidth="1"/>
    <col min="14594" max="14594" width="10" style="1" customWidth="1"/>
    <col min="14595" max="14595" width="7.3984375" style="1" customWidth="1"/>
    <col min="14596" max="14596" width="31.8984375" style="1" customWidth="1"/>
    <col min="14597" max="14608" width="9" style="1" customWidth="1"/>
    <col min="14609" max="14609" width="7" style="1" customWidth="1"/>
    <col min="14610" max="14610" width="8.69921875" style="1" customWidth="1"/>
    <col min="14611" max="14848" width="6.3984375" style="1"/>
    <col min="14849" max="14849" width="5.69921875" style="1" customWidth="1"/>
    <col min="14850" max="14850" width="10" style="1" customWidth="1"/>
    <col min="14851" max="14851" width="7.3984375" style="1" customWidth="1"/>
    <col min="14852" max="14852" width="31.8984375" style="1" customWidth="1"/>
    <col min="14853" max="14864" width="9" style="1" customWidth="1"/>
    <col min="14865" max="14865" width="7" style="1" customWidth="1"/>
    <col min="14866" max="14866" width="8.69921875" style="1" customWidth="1"/>
    <col min="14867" max="15104" width="6.3984375" style="1"/>
    <col min="15105" max="15105" width="5.69921875" style="1" customWidth="1"/>
    <col min="15106" max="15106" width="10" style="1" customWidth="1"/>
    <col min="15107" max="15107" width="7.3984375" style="1" customWidth="1"/>
    <col min="15108" max="15108" width="31.8984375" style="1" customWidth="1"/>
    <col min="15109" max="15120" width="9" style="1" customWidth="1"/>
    <col min="15121" max="15121" width="7" style="1" customWidth="1"/>
    <col min="15122" max="15122" width="8.69921875" style="1" customWidth="1"/>
    <col min="15123" max="15360" width="6.3984375" style="1"/>
    <col min="15361" max="15361" width="5.69921875" style="1" customWidth="1"/>
    <col min="15362" max="15362" width="10" style="1" customWidth="1"/>
    <col min="15363" max="15363" width="7.3984375" style="1" customWidth="1"/>
    <col min="15364" max="15364" width="31.8984375" style="1" customWidth="1"/>
    <col min="15365" max="15376" width="9" style="1" customWidth="1"/>
    <col min="15377" max="15377" width="7" style="1" customWidth="1"/>
    <col min="15378" max="15378" width="8.69921875" style="1" customWidth="1"/>
    <col min="15379" max="15616" width="6.3984375" style="1"/>
    <col min="15617" max="15617" width="5.69921875" style="1" customWidth="1"/>
    <col min="15618" max="15618" width="10" style="1" customWidth="1"/>
    <col min="15619" max="15619" width="7.3984375" style="1" customWidth="1"/>
    <col min="15620" max="15620" width="31.8984375" style="1" customWidth="1"/>
    <col min="15621" max="15632" width="9" style="1" customWidth="1"/>
    <col min="15633" max="15633" width="7" style="1" customWidth="1"/>
    <col min="15634" max="15634" width="8.69921875" style="1" customWidth="1"/>
    <col min="15635" max="15872" width="6.3984375" style="1"/>
    <col min="15873" max="15873" width="5.69921875" style="1" customWidth="1"/>
    <col min="15874" max="15874" width="10" style="1" customWidth="1"/>
    <col min="15875" max="15875" width="7.3984375" style="1" customWidth="1"/>
    <col min="15876" max="15876" width="31.8984375" style="1" customWidth="1"/>
    <col min="15877" max="15888" width="9" style="1" customWidth="1"/>
    <col min="15889" max="15889" width="7" style="1" customWidth="1"/>
    <col min="15890" max="15890" width="8.69921875" style="1" customWidth="1"/>
    <col min="15891" max="16128" width="6.3984375" style="1"/>
    <col min="16129" max="16129" width="5.69921875" style="1" customWidth="1"/>
    <col min="16130" max="16130" width="10" style="1" customWidth="1"/>
    <col min="16131" max="16131" width="7.3984375" style="1" customWidth="1"/>
    <col min="16132" max="16132" width="31.8984375" style="1" customWidth="1"/>
    <col min="16133" max="16144" width="9" style="1" customWidth="1"/>
    <col min="16145" max="16145" width="7" style="1" customWidth="1"/>
    <col min="16146" max="16146" width="8.69921875" style="1" customWidth="1"/>
    <col min="16147" max="16384" width="6.3984375" style="1"/>
  </cols>
  <sheetData>
    <row r="1" spans="1:20" x14ac:dyDescent="0.7">
      <c r="O1" s="1" t="s">
        <v>510</v>
      </c>
    </row>
    <row r="2" spans="1:20" x14ac:dyDescent="0.7">
      <c r="A2" s="464" t="s">
        <v>805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</row>
    <row r="3" spans="1:20" x14ac:dyDescent="0.7">
      <c r="A3" s="464" t="s">
        <v>804</v>
      </c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</row>
    <row r="4" spans="1:20" ht="23.25" customHeight="1" x14ac:dyDescent="0.7">
      <c r="A4" s="464" t="s">
        <v>511</v>
      </c>
      <c r="B4" s="464"/>
      <c r="C4" s="464"/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</row>
    <row r="5" spans="1:20" ht="23.25" customHeight="1" x14ac:dyDescent="0.7">
      <c r="A5" s="465" t="s">
        <v>512</v>
      </c>
      <c r="B5" s="465"/>
      <c r="C5" s="465"/>
      <c r="D5" s="465"/>
      <c r="E5" s="465"/>
      <c r="F5" s="465"/>
      <c r="G5" s="465"/>
      <c r="H5" s="465"/>
      <c r="I5" s="465"/>
      <c r="J5" s="465"/>
      <c r="K5" s="465"/>
      <c r="L5" s="465"/>
      <c r="M5" s="465"/>
      <c r="N5" s="465"/>
      <c r="O5" s="465"/>
      <c r="P5" s="465"/>
    </row>
    <row r="6" spans="1:20" s="14" customFormat="1" ht="22.5" customHeight="1" x14ac:dyDescent="0.7">
      <c r="A6" s="82" t="s">
        <v>97</v>
      </c>
      <c r="B6" s="82" t="s">
        <v>88</v>
      </c>
      <c r="C6" s="82" t="s">
        <v>96</v>
      </c>
      <c r="D6" s="82" t="s">
        <v>513</v>
      </c>
      <c r="E6" s="152">
        <v>24381</v>
      </c>
      <c r="F6" s="152">
        <v>24412</v>
      </c>
      <c r="G6" s="152">
        <v>24442</v>
      </c>
      <c r="H6" s="152">
        <v>24473</v>
      </c>
      <c r="I6" s="152">
        <v>24504</v>
      </c>
      <c r="J6" s="152">
        <v>24532</v>
      </c>
      <c r="K6" s="152">
        <v>24563</v>
      </c>
      <c r="L6" s="152">
        <v>24593</v>
      </c>
      <c r="M6" s="152">
        <v>24624</v>
      </c>
      <c r="N6" s="152">
        <v>24654</v>
      </c>
      <c r="O6" s="198">
        <v>24685</v>
      </c>
      <c r="P6" s="152">
        <v>24716</v>
      </c>
    </row>
    <row r="7" spans="1:20" x14ac:dyDescent="0.7">
      <c r="A7" s="102">
        <v>1</v>
      </c>
      <c r="B7" s="153" t="s">
        <v>95</v>
      </c>
      <c r="C7" s="153">
        <v>10711</v>
      </c>
      <c r="D7" s="153" t="s">
        <v>253</v>
      </c>
      <c r="E7" s="154">
        <v>100</v>
      </c>
      <c r="F7" s="154">
        <v>100</v>
      </c>
      <c r="G7" s="154">
        <v>100</v>
      </c>
      <c r="H7" s="3">
        <v>100</v>
      </c>
      <c r="I7" s="3">
        <v>100</v>
      </c>
      <c r="J7" s="3">
        <v>100</v>
      </c>
      <c r="K7" s="3">
        <v>100</v>
      </c>
      <c r="L7" s="3">
        <v>100</v>
      </c>
      <c r="M7" s="3">
        <v>100</v>
      </c>
      <c r="N7" s="350">
        <v>100</v>
      </c>
      <c r="O7" s="352">
        <v>100</v>
      </c>
      <c r="P7" s="3"/>
      <c r="R7"/>
      <c r="S7"/>
      <c r="T7"/>
    </row>
    <row r="8" spans="1:20" x14ac:dyDescent="0.7">
      <c r="A8" s="102">
        <v>2</v>
      </c>
      <c r="B8" s="153" t="s">
        <v>95</v>
      </c>
      <c r="C8" s="153">
        <v>11104</v>
      </c>
      <c r="D8" s="153" t="s">
        <v>254</v>
      </c>
      <c r="E8" s="154">
        <v>100</v>
      </c>
      <c r="F8" s="154">
        <v>100</v>
      </c>
      <c r="G8" s="154">
        <v>100</v>
      </c>
      <c r="H8" s="3">
        <v>100</v>
      </c>
      <c r="I8" s="3">
        <v>100</v>
      </c>
      <c r="J8" s="3">
        <v>100</v>
      </c>
      <c r="K8" s="3">
        <v>100</v>
      </c>
      <c r="L8" s="3">
        <v>100</v>
      </c>
      <c r="M8" s="3">
        <v>100</v>
      </c>
      <c r="N8" s="350">
        <v>100</v>
      </c>
      <c r="O8" s="352">
        <v>100</v>
      </c>
      <c r="P8" s="3"/>
      <c r="R8"/>
      <c r="S8"/>
      <c r="T8"/>
    </row>
    <row r="9" spans="1:20" x14ac:dyDescent="0.7">
      <c r="A9" s="102">
        <v>3</v>
      </c>
      <c r="B9" s="153" t="s">
        <v>95</v>
      </c>
      <c r="C9" s="153">
        <v>11105</v>
      </c>
      <c r="D9" s="153" t="s">
        <v>255</v>
      </c>
      <c r="E9" s="154">
        <v>100</v>
      </c>
      <c r="F9" s="154">
        <v>100</v>
      </c>
      <c r="G9" s="154">
        <v>100</v>
      </c>
      <c r="H9" s="3">
        <v>100</v>
      </c>
      <c r="I9" s="3">
        <v>100</v>
      </c>
      <c r="J9" s="3">
        <v>100</v>
      </c>
      <c r="K9" s="3">
        <v>100</v>
      </c>
      <c r="L9" s="3">
        <v>100</v>
      </c>
      <c r="M9" s="3">
        <v>100</v>
      </c>
      <c r="N9" s="350">
        <v>100</v>
      </c>
      <c r="O9" s="352">
        <v>100</v>
      </c>
      <c r="P9" s="3"/>
      <c r="R9"/>
      <c r="S9"/>
      <c r="T9"/>
    </row>
    <row r="10" spans="1:20" x14ac:dyDescent="0.7">
      <c r="A10" s="102">
        <v>4</v>
      </c>
      <c r="B10" s="153" t="s">
        <v>95</v>
      </c>
      <c r="C10" s="153">
        <v>11106</v>
      </c>
      <c r="D10" s="153" t="s">
        <v>256</v>
      </c>
      <c r="E10" s="154">
        <v>100</v>
      </c>
      <c r="F10" s="154">
        <v>100</v>
      </c>
      <c r="G10" s="154">
        <v>100</v>
      </c>
      <c r="H10" s="3">
        <v>100</v>
      </c>
      <c r="I10" s="3">
        <v>100</v>
      </c>
      <c r="J10" s="3">
        <v>100</v>
      </c>
      <c r="K10" s="3">
        <v>100</v>
      </c>
      <c r="L10" s="3">
        <v>100</v>
      </c>
      <c r="M10" s="3">
        <v>100</v>
      </c>
      <c r="N10" s="350">
        <v>100</v>
      </c>
      <c r="O10" s="352">
        <v>100</v>
      </c>
      <c r="P10" s="3"/>
      <c r="R10"/>
      <c r="S10"/>
      <c r="T10"/>
    </row>
    <row r="11" spans="1:20" x14ac:dyDescent="0.7">
      <c r="A11" s="102">
        <v>5</v>
      </c>
      <c r="B11" s="153" t="s">
        <v>95</v>
      </c>
      <c r="C11" s="153">
        <v>11107</v>
      </c>
      <c r="D11" s="153" t="s">
        <v>257</v>
      </c>
      <c r="E11" s="154">
        <v>100</v>
      </c>
      <c r="F11" s="154">
        <v>100</v>
      </c>
      <c r="G11" s="154">
        <v>100</v>
      </c>
      <c r="H11" s="3">
        <v>100</v>
      </c>
      <c r="I11" s="3">
        <v>100</v>
      </c>
      <c r="J11" s="3">
        <v>100</v>
      </c>
      <c r="K11" s="3">
        <v>100</v>
      </c>
      <c r="L11" s="3">
        <v>100</v>
      </c>
      <c r="M11" s="3">
        <v>100</v>
      </c>
      <c r="N11" s="350">
        <v>100</v>
      </c>
      <c r="O11" s="352">
        <v>100</v>
      </c>
      <c r="P11" s="3"/>
      <c r="R11"/>
      <c r="S11"/>
      <c r="T11"/>
    </row>
    <row r="12" spans="1:20" x14ac:dyDescent="0.7">
      <c r="A12" s="102">
        <v>6</v>
      </c>
      <c r="B12" s="153" t="s">
        <v>95</v>
      </c>
      <c r="C12" s="153">
        <v>11108</v>
      </c>
      <c r="D12" s="153" t="s">
        <v>258</v>
      </c>
      <c r="E12" s="154">
        <v>100</v>
      </c>
      <c r="F12" s="154">
        <v>100</v>
      </c>
      <c r="G12" s="154">
        <v>100</v>
      </c>
      <c r="H12" s="3">
        <v>100</v>
      </c>
      <c r="I12" s="3">
        <v>100</v>
      </c>
      <c r="J12" s="3">
        <v>100</v>
      </c>
      <c r="K12" s="3">
        <v>100</v>
      </c>
      <c r="L12" s="3">
        <v>100</v>
      </c>
      <c r="M12" s="3">
        <v>100</v>
      </c>
      <c r="N12" s="350">
        <v>100</v>
      </c>
      <c r="O12" s="352">
        <v>100</v>
      </c>
      <c r="P12" s="3"/>
      <c r="R12"/>
      <c r="S12"/>
      <c r="T12"/>
    </row>
    <row r="13" spans="1:20" x14ac:dyDescent="0.7">
      <c r="A13" s="102">
        <v>7</v>
      </c>
      <c r="B13" s="153" t="s">
        <v>95</v>
      </c>
      <c r="C13" s="153">
        <v>11109</v>
      </c>
      <c r="D13" s="153" t="s">
        <v>259</v>
      </c>
      <c r="E13" s="154">
        <v>100</v>
      </c>
      <c r="F13" s="154">
        <v>100</v>
      </c>
      <c r="G13" s="154">
        <v>100</v>
      </c>
      <c r="H13" s="3">
        <v>100</v>
      </c>
      <c r="I13" s="3">
        <v>100</v>
      </c>
      <c r="J13" s="3">
        <v>100</v>
      </c>
      <c r="K13" s="3">
        <v>100</v>
      </c>
      <c r="L13" s="3">
        <v>100</v>
      </c>
      <c r="M13" s="3">
        <v>100</v>
      </c>
      <c r="N13" s="350">
        <v>100</v>
      </c>
      <c r="O13" s="352">
        <v>100</v>
      </c>
      <c r="P13" s="3"/>
      <c r="R13"/>
      <c r="S13"/>
      <c r="T13"/>
    </row>
    <row r="14" spans="1:20" x14ac:dyDescent="0.7">
      <c r="A14" s="102">
        <v>8</v>
      </c>
      <c r="B14" s="153" t="s">
        <v>95</v>
      </c>
      <c r="C14" s="153">
        <v>11110</v>
      </c>
      <c r="D14" s="153" t="s">
        <v>260</v>
      </c>
      <c r="E14" s="154">
        <v>100</v>
      </c>
      <c r="F14" s="154">
        <v>100</v>
      </c>
      <c r="G14" s="154">
        <v>100</v>
      </c>
      <c r="H14" s="3">
        <v>100</v>
      </c>
      <c r="I14" s="3">
        <v>100</v>
      </c>
      <c r="J14" s="3">
        <v>100</v>
      </c>
      <c r="K14" s="3">
        <v>100</v>
      </c>
      <c r="L14" s="3">
        <v>100</v>
      </c>
      <c r="M14" s="3">
        <v>100</v>
      </c>
      <c r="N14" s="350">
        <v>100</v>
      </c>
      <c r="O14" s="352">
        <v>100</v>
      </c>
      <c r="P14" s="3"/>
      <c r="R14"/>
      <c r="S14"/>
      <c r="T14"/>
    </row>
    <row r="15" spans="1:20" x14ac:dyDescent="0.7">
      <c r="A15" s="102">
        <v>9</v>
      </c>
      <c r="B15" s="153" t="s">
        <v>95</v>
      </c>
      <c r="C15" s="153">
        <v>11111</v>
      </c>
      <c r="D15" s="153" t="s">
        <v>261</v>
      </c>
      <c r="E15" s="154">
        <v>100</v>
      </c>
      <c r="F15" s="154">
        <v>100</v>
      </c>
      <c r="G15" s="154">
        <v>100</v>
      </c>
      <c r="H15" s="3">
        <v>100</v>
      </c>
      <c r="I15" s="3">
        <v>100</v>
      </c>
      <c r="J15" s="3">
        <v>100</v>
      </c>
      <c r="K15" s="3">
        <v>100</v>
      </c>
      <c r="L15" s="3">
        <v>100</v>
      </c>
      <c r="M15" s="3">
        <v>100</v>
      </c>
      <c r="N15" s="350">
        <v>100</v>
      </c>
      <c r="O15" s="352">
        <v>100</v>
      </c>
      <c r="P15" s="3"/>
      <c r="R15"/>
      <c r="S15"/>
      <c r="T15"/>
    </row>
    <row r="16" spans="1:20" x14ac:dyDescent="0.7">
      <c r="A16" s="102">
        <v>10</v>
      </c>
      <c r="B16" s="153" t="s">
        <v>95</v>
      </c>
      <c r="C16" s="153">
        <v>11112</v>
      </c>
      <c r="D16" s="153" t="s">
        <v>262</v>
      </c>
      <c r="E16" s="154">
        <v>100</v>
      </c>
      <c r="F16" s="154">
        <v>100</v>
      </c>
      <c r="G16" s="154">
        <v>100</v>
      </c>
      <c r="H16" s="3">
        <v>100</v>
      </c>
      <c r="I16" s="3">
        <v>100</v>
      </c>
      <c r="J16" s="3">
        <v>100</v>
      </c>
      <c r="K16" s="3">
        <v>100</v>
      </c>
      <c r="L16" s="3">
        <v>100</v>
      </c>
      <c r="M16" s="3">
        <v>100</v>
      </c>
      <c r="N16" s="350">
        <v>100</v>
      </c>
      <c r="O16" s="352">
        <v>100</v>
      </c>
      <c r="P16" s="3"/>
      <c r="R16"/>
      <c r="S16"/>
      <c r="T16"/>
    </row>
    <row r="17" spans="1:20" x14ac:dyDescent="0.7">
      <c r="A17" s="102">
        <v>11</v>
      </c>
      <c r="B17" s="153" t="s">
        <v>95</v>
      </c>
      <c r="C17" s="153">
        <v>11451</v>
      </c>
      <c r="D17" s="153" t="s">
        <v>514</v>
      </c>
      <c r="E17" s="154">
        <v>100</v>
      </c>
      <c r="F17" s="154">
        <v>100</v>
      </c>
      <c r="G17" s="154">
        <v>100</v>
      </c>
      <c r="H17" s="3">
        <v>100</v>
      </c>
      <c r="I17" s="3">
        <v>100</v>
      </c>
      <c r="J17" s="3">
        <v>100</v>
      </c>
      <c r="K17" s="3">
        <v>100</v>
      </c>
      <c r="L17" s="3">
        <v>100</v>
      </c>
      <c r="M17" s="3">
        <v>100</v>
      </c>
      <c r="N17" s="350">
        <v>100</v>
      </c>
      <c r="O17" s="352">
        <v>100</v>
      </c>
      <c r="P17" s="3"/>
      <c r="R17"/>
      <c r="S17"/>
      <c r="T17"/>
    </row>
    <row r="18" spans="1:20" x14ac:dyDescent="0.7">
      <c r="A18" s="102">
        <v>12</v>
      </c>
      <c r="B18" s="153" t="s">
        <v>95</v>
      </c>
      <c r="C18" s="153">
        <v>40840</v>
      </c>
      <c r="D18" s="153" t="s">
        <v>264</v>
      </c>
      <c r="E18" s="154">
        <v>100</v>
      </c>
      <c r="F18" s="154">
        <v>100</v>
      </c>
      <c r="G18" s="154">
        <v>100</v>
      </c>
      <c r="H18" s="3">
        <v>100</v>
      </c>
      <c r="I18" s="3">
        <v>100</v>
      </c>
      <c r="J18" s="3">
        <v>100</v>
      </c>
      <c r="K18" s="3">
        <v>100</v>
      </c>
      <c r="L18" s="3">
        <v>100</v>
      </c>
      <c r="M18" s="3">
        <v>100</v>
      </c>
      <c r="N18" s="350">
        <v>100</v>
      </c>
      <c r="O18" s="352">
        <v>100</v>
      </c>
      <c r="P18" s="3"/>
      <c r="R18"/>
      <c r="S18"/>
      <c r="T18"/>
    </row>
    <row r="19" spans="1:20" x14ac:dyDescent="0.7">
      <c r="A19" s="102">
        <v>13</v>
      </c>
      <c r="B19" s="153" t="s">
        <v>89</v>
      </c>
      <c r="C19" s="153">
        <v>11040</v>
      </c>
      <c r="D19" s="153" t="s">
        <v>265</v>
      </c>
      <c r="E19" s="154">
        <v>100</v>
      </c>
      <c r="F19" s="154">
        <v>100</v>
      </c>
      <c r="G19" s="154">
        <v>100</v>
      </c>
      <c r="H19" s="3">
        <v>100</v>
      </c>
      <c r="I19" s="3">
        <v>100</v>
      </c>
      <c r="J19" s="3">
        <v>100</v>
      </c>
      <c r="K19" s="3">
        <v>100</v>
      </c>
      <c r="L19" s="3">
        <v>100</v>
      </c>
      <c r="M19" s="3">
        <v>100</v>
      </c>
      <c r="N19" s="350">
        <v>100</v>
      </c>
      <c r="O19" s="352">
        <v>100</v>
      </c>
      <c r="P19" s="3"/>
      <c r="R19"/>
      <c r="S19"/>
      <c r="T19"/>
    </row>
    <row r="20" spans="1:20" x14ac:dyDescent="0.7">
      <c r="A20" s="102">
        <v>14</v>
      </c>
      <c r="B20" s="153" t="s">
        <v>89</v>
      </c>
      <c r="C20" s="153">
        <v>11041</v>
      </c>
      <c r="D20" s="153" t="s">
        <v>266</v>
      </c>
      <c r="E20" s="154">
        <v>100</v>
      </c>
      <c r="F20" s="154">
        <v>100</v>
      </c>
      <c r="G20" s="154">
        <v>100</v>
      </c>
      <c r="H20" s="3">
        <v>100</v>
      </c>
      <c r="I20" s="3">
        <v>100</v>
      </c>
      <c r="J20" s="3">
        <v>100</v>
      </c>
      <c r="K20" s="3">
        <v>100</v>
      </c>
      <c r="L20" s="3">
        <v>100</v>
      </c>
      <c r="M20" s="3">
        <v>100</v>
      </c>
      <c r="N20" s="350">
        <v>100</v>
      </c>
      <c r="O20" s="352">
        <v>100</v>
      </c>
      <c r="P20" s="3"/>
      <c r="R20"/>
      <c r="S20"/>
      <c r="T20"/>
    </row>
    <row r="21" spans="1:20" x14ac:dyDescent="0.7">
      <c r="A21" s="102">
        <v>15</v>
      </c>
      <c r="B21" s="153" t="s">
        <v>89</v>
      </c>
      <c r="C21" s="153">
        <v>11043</v>
      </c>
      <c r="D21" s="153" t="s">
        <v>267</v>
      </c>
      <c r="E21" s="154">
        <v>100</v>
      </c>
      <c r="F21" s="154">
        <v>100</v>
      </c>
      <c r="G21" s="154">
        <v>100</v>
      </c>
      <c r="H21" s="3">
        <v>100</v>
      </c>
      <c r="I21" s="3">
        <v>100</v>
      </c>
      <c r="J21" s="3">
        <v>100</v>
      </c>
      <c r="K21" s="3">
        <v>100</v>
      </c>
      <c r="L21" s="3">
        <v>100</v>
      </c>
      <c r="M21" s="3">
        <v>100</v>
      </c>
      <c r="N21" s="350">
        <v>100</v>
      </c>
      <c r="O21" s="352">
        <v>100</v>
      </c>
      <c r="P21" s="3"/>
      <c r="R21"/>
      <c r="S21"/>
      <c r="T21"/>
    </row>
    <row r="22" spans="1:20" x14ac:dyDescent="0.7">
      <c r="A22" s="102">
        <v>16</v>
      </c>
      <c r="B22" s="153" t="s">
        <v>89</v>
      </c>
      <c r="C22" s="153">
        <v>11046</v>
      </c>
      <c r="D22" s="155" t="s">
        <v>268</v>
      </c>
      <c r="E22" s="154">
        <v>100</v>
      </c>
      <c r="F22" s="154">
        <v>100</v>
      </c>
      <c r="G22" s="154">
        <v>100</v>
      </c>
      <c r="H22" s="3">
        <v>100</v>
      </c>
      <c r="I22" s="3">
        <v>100</v>
      </c>
      <c r="J22" s="3">
        <v>100</v>
      </c>
      <c r="K22" s="3">
        <v>100</v>
      </c>
      <c r="L22" s="441">
        <v>85</v>
      </c>
      <c r="M22" s="3">
        <v>100</v>
      </c>
      <c r="N22" s="350">
        <v>100</v>
      </c>
      <c r="O22" s="352">
        <v>100</v>
      </c>
      <c r="P22" s="3"/>
      <c r="R22"/>
      <c r="S22"/>
      <c r="T22"/>
    </row>
    <row r="23" spans="1:20" x14ac:dyDescent="0.7">
      <c r="A23" s="102">
        <v>17</v>
      </c>
      <c r="B23" s="153" t="s">
        <v>89</v>
      </c>
      <c r="C23" s="153">
        <v>11047</v>
      </c>
      <c r="D23" s="153" t="s">
        <v>269</v>
      </c>
      <c r="E23" s="154">
        <v>100</v>
      </c>
      <c r="F23" s="154">
        <v>100</v>
      </c>
      <c r="G23" s="154">
        <v>100</v>
      </c>
      <c r="H23" s="3">
        <v>100</v>
      </c>
      <c r="I23" s="3">
        <v>100</v>
      </c>
      <c r="J23" s="3">
        <v>100</v>
      </c>
      <c r="K23" s="3">
        <v>100</v>
      </c>
      <c r="L23" s="3">
        <v>100</v>
      </c>
      <c r="M23" s="3">
        <v>100</v>
      </c>
      <c r="N23" s="350">
        <v>100</v>
      </c>
      <c r="O23" s="352">
        <v>100</v>
      </c>
      <c r="P23" s="3"/>
      <c r="R23"/>
      <c r="S23"/>
      <c r="T23"/>
    </row>
    <row r="24" spans="1:20" x14ac:dyDescent="0.7">
      <c r="A24" s="102">
        <v>18</v>
      </c>
      <c r="B24" s="153" t="s">
        <v>89</v>
      </c>
      <c r="C24" s="153">
        <v>11048</v>
      </c>
      <c r="D24" s="153" t="s">
        <v>270</v>
      </c>
      <c r="E24" s="154">
        <v>100</v>
      </c>
      <c r="F24" s="154">
        <v>100</v>
      </c>
      <c r="G24" s="154">
        <v>100</v>
      </c>
      <c r="H24" s="3">
        <v>100</v>
      </c>
      <c r="I24" s="3">
        <v>100</v>
      </c>
      <c r="J24" s="3">
        <v>100</v>
      </c>
      <c r="K24" s="3">
        <v>100</v>
      </c>
      <c r="L24" s="3">
        <v>100</v>
      </c>
      <c r="M24" s="3">
        <v>100</v>
      </c>
      <c r="N24" s="350">
        <v>100</v>
      </c>
      <c r="O24" s="352">
        <v>100</v>
      </c>
      <c r="P24" s="3"/>
      <c r="R24"/>
      <c r="S24"/>
      <c r="T24"/>
    </row>
    <row r="25" spans="1:20" x14ac:dyDescent="0.7">
      <c r="A25" s="102">
        <v>19</v>
      </c>
      <c r="B25" s="153" t="s">
        <v>89</v>
      </c>
      <c r="C25" s="153">
        <v>11049</v>
      </c>
      <c r="D25" s="153" t="s">
        <v>271</v>
      </c>
      <c r="E25" s="154">
        <v>100</v>
      </c>
      <c r="F25" s="154">
        <v>100</v>
      </c>
      <c r="G25" s="154">
        <v>100</v>
      </c>
      <c r="H25" s="3">
        <v>100</v>
      </c>
      <c r="I25" s="3">
        <v>100</v>
      </c>
      <c r="J25" s="3">
        <v>100</v>
      </c>
      <c r="K25" s="3">
        <v>100</v>
      </c>
      <c r="L25" s="3">
        <v>100</v>
      </c>
      <c r="M25" s="3">
        <v>100</v>
      </c>
      <c r="N25" s="350">
        <v>100</v>
      </c>
      <c r="O25" s="352">
        <v>100</v>
      </c>
      <c r="P25" s="3"/>
      <c r="R25"/>
      <c r="S25"/>
      <c r="T25"/>
    </row>
    <row r="26" spans="1:20" x14ac:dyDescent="0.7">
      <c r="A26" s="102">
        <v>20</v>
      </c>
      <c r="B26" s="153" t="s">
        <v>89</v>
      </c>
      <c r="C26" s="153">
        <v>11050</v>
      </c>
      <c r="D26" s="153" t="s">
        <v>272</v>
      </c>
      <c r="E26" s="154">
        <v>100</v>
      </c>
      <c r="F26" s="154">
        <v>100</v>
      </c>
      <c r="G26" s="154">
        <v>100</v>
      </c>
      <c r="H26" s="3">
        <v>100</v>
      </c>
      <c r="I26" s="3">
        <v>100</v>
      </c>
      <c r="J26" s="3">
        <v>100</v>
      </c>
      <c r="K26" s="3">
        <v>100</v>
      </c>
      <c r="L26" s="3">
        <v>100</v>
      </c>
      <c r="M26" s="3">
        <v>100</v>
      </c>
      <c r="N26" s="350">
        <v>100</v>
      </c>
      <c r="O26" s="352">
        <v>100</v>
      </c>
      <c r="P26" s="3"/>
      <c r="R26"/>
      <c r="S26"/>
      <c r="T26"/>
    </row>
    <row r="27" spans="1:20" x14ac:dyDescent="0.7">
      <c r="A27" s="102">
        <v>21</v>
      </c>
      <c r="B27" s="153" t="s">
        <v>92</v>
      </c>
      <c r="C27" s="153">
        <v>10705</v>
      </c>
      <c r="D27" s="153" t="s">
        <v>273</v>
      </c>
      <c r="E27" s="154">
        <v>100</v>
      </c>
      <c r="F27" s="154">
        <v>100</v>
      </c>
      <c r="G27" s="154">
        <v>100</v>
      </c>
      <c r="H27" s="3">
        <v>100</v>
      </c>
      <c r="I27" s="3">
        <v>100</v>
      </c>
      <c r="J27" s="3">
        <v>100</v>
      </c>
      <c r="K27" s="3">
        <v>100</v>
      </c>
      <c r="L27" s="3">
        <v>100</v>
      </c>
      <c r="M27" s="3">
        <v>100</v>
      </c>
      <c r="N27" s="350">
        <v>100</v>
      </c>
      <c r="O27" s="352">
        <v>100</v>
      </c>
      <c r="P27" s="3"/>
      <c r="R27"/>
      <c r="S27"/>
      <c r="T27"/>
    </row>
    <row r="28" spans="1:20" x14ac:dyDescent="0.7">
      <c r="A28" s="102">
        <v>22</v>
      </c>
      <c r="B28" s="153" t="s">
        <v>92</v>
      </c>
      <c r="C28" s="153">
        <v>11030</v>
      </c>
      <c r="D28" s="153" t="s">
        <v>274</v>
      </c>
      <c r="E28" s="154">
        <v>100</v>
      </c>
      <c r="F28" s="154">
        <v>100</v>
      </c>
      <c r="G28" s="154">
        <v>100</v>
      </c>
      <c r="H28" s="3">
        <v>100</v>
      </c>
      <c r="I28" s="3">
        <v>100</v>
      </c>
      <c r="J28" s="3">
        <v>100</v>
      </c>
      <c r="K28" s="3">
        <v>100</v>
      </c>
      <c r="L28" s="3">
        <v>100</v>
      </c>
      <c r="M28" s="3">
        <v>100</v>
      </c>
      <c r="N28" s="350">
        <v>100</v>
      </c>
      <c r="O28" s="352">
        <v>100</v>
      </c>
      <c r="P28" s="3"/>
      <c r="R28"/>
      <c r="S28"/>
      <c r="T28"/>
    </row>
    <row r="29" spans="1:20" x14ac:dyDescent="0.7">
      <c r="A29" s="102">
        <v>23</v>
      </c>
      <c r="B29" s="153" t="s">
        <v>92</v>
      </c>
      <c r="C29" s="153">
        <v>11031</v>
      </c>
      <c r="D29" s="155" t="s">
        <v>275</v>
      </c>
      <c r="E29" s="154">
        <v>100</v>
      </c>
      <c r="F29" s="154">
        <v>100</v>
      </c>
      <c r="G29" s="154">
        <v>100</v>
      </c>
      <c r="H29" s="3">
        <v>100</v>
      </c>
      <c r="I29" s="3">
        <v>100</v>
      </c>
      <c r="J29" s="3">
        <v>100</v>
      </c>
      <c r="K29" s="3">
        <v>100</v>
      </c>
      <c r="L29" s="441">
        <v>90</v>
      </c>
      <c r="M29" s="3">
        <v>100</v>
      </c>
      <c r="N29" s="351">
        <v>95</v>
      </c>
      <c r="O29" s="352">
        <v>100</v>
      </c>
      <c r="P29" s="3"/>
      <c r="R29"/>
      <c r="S29"/>
      <c r="T29"/>
    </row>
    <row r="30" spans="1:20" x14ac:dyDescent="0.7">
      <c r="A30" s="102">
        <v>24</v>
      </c>
      <c r="B30" s="153" t="s">
        <v>92</v>
      </c>
      <c r="C30" s="153">
        <v>11032</v>
      </c>
      <c r="D30" s="153" t="s">
        <v>276</v>
      </c>
      <c r="E30" s="154">
        <v>100</v>
      </c>
      <c r="F30" s="154">
        <v>100</v>
      </c>
      <c r="G30" s="154">
        <v>100</v>
      </c>
      <c r="H30" s="3">
        <v>100</v>
      </c>
      <c r="I30" s="3">
        <v>100</v>
      </c>
      <c r="J30" s="3">
        <v>100</v>
      </c>
      <c r="K30" s="3">
        <v>100</v>
      </c>
      <c r="L30" s="3">
        <v>100</v>
      </c>
      <c r="M30" s="3">
        <v>100</v>
      </c>
      <c r="N30" s="350">
        <v>100</v>
      </c>
      <c r="O30" s="352">
        <v>100</v>
      </c>
      <c r="P30" s="3"/>
      <c r="R30"/>
      <c r="S30"/>
      <c r="T30"/>
    </row>
    <row r="31" spans="1:20" x14ac:dyDescent="0.7">
      <c r="A31" s="102">
        <v>25</v>
      </c>
      <c r="B31" s="153" t="s">
        <v>92</v>
      </c>
      <c r="C31" s="153">
        <v>11033</v>
      </c>
      <c r="D31" s="153" t="s">
        <v>277</v>
      </c>
      <c r="E31" s="154">
        <v>100</v>
      </c>
      <c r="F31" s="154">
        <v>100</v>
      </c>
      <c r="G31" s="154">
        <v>100</v>
      </c>
      <c r="H31" s="3">
        <v>100</v>
      </c>
      <c r="I31" s="3">
        <v>100</v>
      </c>
      <c r="J31" s="3">
        <v>100</v>
      </c>
      <c r="K31" s="3">
        <v>100</v>
      </c>
      <c r="L31" s="3">
        <v>100</v>
      </c>
      <c r="M31" s="3">
        <v>100</v>
      </c>
      <c r="N31" s="350">
        <v>100</v>
      </c>
      <c r="O31" s="352">
        <v>100</v>
      </c>
      <c r="P31" s="3"/>
      <c r="R31"/>
      <c r="S31"/>
      <c r="T31"/>
    </row>
    <row r="32" spans="1:20" x14ac:dyDescent="0.7">
      <c r="A32" s="102">
        <v>26</v>
      </c>
      <c r="B32" s="153" t="s">
        <v>92</v>
      </c>
      <c r="C32" s="153">
        <v>11034</v>
      </c>
      <c r="D32" s="153" t="s">
        <v>278</v>
      </c>
      <c r="E32" s="154">
        <v>100</v>
      </c>
      <c r="F32" s="154">
        <v>100</v>
      </c>
      <c r="G32" s="154">
        <v>100</v>
      </c>
      <c r="H32" s="3">
        <v>100</v>
      </c>
      <c r="I32" s="3">
        <v>100</v>
      </c>
      <c r="J32" s="3">
        <v>100</v>
      </c>
      <c r="K32" s="3">
        <v>100</v>
      </c>
      <c r="L32" s="3">
        <v>100</v>
      </c>
      <c r="M32" s="3">
        <v>100</v>
      </c>
      <c r="N32" s="350">
        <v>100</v>
      </c>
      <c r="O32" s="352">
        <v>100</v>
      </c>
      <c r="P32" s="3"/>
      <c r="R32"/>
      <c r="S32"/>
      <c r="T32"/>
    </row>
    <row r="33" spans="1:20" x14ac:dyDescent="0.7">
      <c r="A33" s="102">
        <v>27</v>
      </c>
      <c r="B33" s="153" t="s">
        <v>92</v>
      </c>
      <c r="C33" s="153">
        <v>11035</v>
      </c>
      <c r="D33" s="153" t="s">
        <v>279</v>
      </c>
      <c r="E33" s="154">
        <v>100</v>
      </c>
      <c r="F33" s="154">
        <v>100</v>
      </c>
      <c r="G33" s="154">
        <v>100</v>
      </c>
      <c r="H33" s="3">
        <v>100</v>
      </c>
      <c r="I33" s="3">
        <v>100</v>
      </c>
      <c r="J33" s="3">
        <v>100</v>
      </c>
      <c r="K33" s="3">
        <v>100</v>
      </c>
      <c r="L33" s="3">
        <v>100</v>
      </c>
      <c r="M33" s="3">
        <v>100</v>
      </c>
      <c r="N33" s="350">
        <v>100</v>
      </c>
      <c r="O33" s="352">
        <v>100</v>
      </c>
      <c r="P33" s="3"/>
      <c r="R33"/>
      <c r="S33"/>
      <c r="T33"/>
    </row>
    <row r="34" spans="1:20" x14ac:dyDescent="0.7">
      <c r="A34" s="102">
        <v>28</v>
      </c>
      <c r="B34" s="153" t="s">
        <v>92</v>
      </c>
      <c r="C34" s="153">
        <v>11036</v>
      </c>
      <c r="D34" s="153" t="s">
        <v>280</v>
      </c>
      <c r="E34" s="154">
        <v>100</v>
      </c>
      <c r="F34" s="154">
        <v>100</v>
      </c>
      <c r="G34" s="154">
        <v>100</v>
      </c>
      <c r="H34" s="3">
        <v>100</v>
      </c>
      <c r="I34" s="3">
        <v>100</v>
      </c>
      <c r="J34" s="3">
        <v>100</v>
      </c>
      <c r="K34" s="3">
        <v>100</v>
      </c>
      <c r="L34" s="3">
        <v>100</v>
      </c>
      <c r="M34" s="3">
        <v>100</v>
      </c>
      <c r="N34" s="350">
        <v>100</v>
      </c>
      <c r="O34" s="352">
        <v>100</v>
      </c>
      <c r="P34" s="3"/>
      <c r="R34"/>
      <c r="S34"/>
      <c r="T34"/>
    </row>
    <row r="35" spans="1:20" x14ac:dyDescent="0.7">
      <c r="A35" s="102">
        <v>29</v>
      </c>
      <c r="B35" s="153" t="s">
        <v>92</v>
      </c>
      <c r="C35" s="153">
        <v>11037</v>
      </c>
      <c r="D35" s="153" t="s">
        <v>281</v>
      </c>
      <c r="E35" s="154">
        <v>100</v>
      </c>
      <c r="F35" s="154">
        <v>100</v>
      </c>
      <c r="G35" s="154">
        <v>100</v>
      </c>
      <c r="H35" s="3">
        <v>100</v>
      </c>
      <c r="I35" s="3">
        <v>100</v>
      </c>
      <c r="J35" s="3">
        <v>100</v>
      </c>
      <c r="K35" s="3">
        <v>100</v>
      </c>
      <c r="L35" s="3">
        <v>100</v>
      </c>
      <c r="M35" s="3">
        <v>100</v>
      </c>
      <c r="N35" s="350">
        <v>100</v>
      </c>
      <c r="O35" s="352">
        <v>100</v>
      </c>
      <c r="P35" s="3"/>
      <c r="R35"/>
      <c r="S35"/>
      <c r="T35"/>
    </row>
    <row r="36" spans="1:20" x14ac:dyDescent="0.7">
      <c r="A36" s="102">
        <v>30</v>
      </c>
      <c r="B36" s="153" t="s">
        <v>92</v>
      </c>
      <c r="C36" s="153">
        <v>11038</v>
      </c>
      <c r="D36" s="153" t="s">
        <v>282</v>
      </c>
      <c r="E36" s="154">
        <v>100</v>
      </c>
      <c r="F36" s="154">
        <v>100</v>
      </c>
      <c r="G36" s="154">
        <v>100</v>
      </c>
      <c r="H36" s="3">
        <v>100</v>
      </c>
      <c r="I36" s="3">
        <v>100</v>
      </c>
      <c r="J36" s="3">
        <v>100</v>
      </c>
      <c r="K36" s="3">
        <v>100</v>
      </c>
      <c r="L36" s="3">
        <v>100</v>
      </c>
      <c r="M36" s="3">
        <v>100</v>
      </c>
      <c r="N36" s="350">
        <v>100</v>
      </c>
      <c r="O36" s="352">
        <v>100</v>
      </c>
      <c r="P36" s="3"/>
      <c r="R36"/>
      <c r="S36"/>
      <c r="T36"/>
    </row>
    <row r="37" spans="1:20" x14ac:dyDescent="0.7">
      <c r="A37" s="102">
        <v>31</v>
      </c>
      <c r="B37" s="153" t="s">
        <v>92</v>
      </c>
      <c r="C37" s="153">
        <v>11039</v>
      </c>
      <c r="D37" s="153" t="s">
        <v>283</v>
      </c>
      <c r="E37" s="154">
        <v>100</v>
      </c>
      <c r="F37" s="154">
        <v>100</v>
      </c>
      <c r="G37" s="154">
        <v>100</v>
      </c>
      <c r="H37" s="3">
        <v>100</v>
      </c>
      <c r="I37" s="3">
        <v>100</v>
      </c>
      <c r="J37" s="3">
        <v>100</v>
      </c>
      <c r="K37" s="3">
        <v>100</v>
      </c>
      <c r="L37" s="3">
        <v>100</v>
      </c>
      <c r="M37" s="3">
        <v>100</v>
      </c>
      <c r="N37" s="350">
        <v>100</v>
      </c>
      <c r="O37" s="352">
        <v>100</v>
      </c>
      <c r="P37" s="3"/>
      <c r="R37"/>
      <c r="S37"/>
      <c r="T37"/>
    </row>
    <row r="38" spans="1:20" x14ac:dyDescent="0.7">
      <c r="A38" s="102">
        <v>32</v>
      </c>
      <c r="B38" s="153" t="s">
        <v>92</v>
      </c>
      <c r="C38" s="153">
        <v>11447</v>
      </c>
      <c r="D38" s="153" t="s">
        <v>515</v>
      </c>
      <c r="E38" s="154">
        <v>100</v>
      </c>
      <c r="F38" s="154">
        <v>100</v>
      </c>
      <c r="G38" s="154">
        <v>100</v>
      </c>
      <c r="H38" s="3">
        <v>100</v>
      </c>
      <c r="I38" s="3">
        <v>100</v>
      </c>
      <c r="J38" s="3">
        <v>100</v>
      </c>
      <c r="K38" s="3">
        <v>100</v>
      </c>
      <c r="L38" s="3">
        <v>100</v>
      </c>
      <c r="M38" s="3">
        <v>100</v>
      </c>
      <c r="N38" s="350">
        <v>100</v>
      </c>
      <c r="O38" s="352">
        <v>100</v>
      </c>
      <c r="P38" s="3"/>
      <c r="R38"/>
      <c r="S38"/>
      <c r="T38"/>
    </row>
    <row r="39" spans="1:20" x14ac:dyDescent="0.7">
      <c r="A39" s="102">
        <v>33</v>
      </c>
      <c r="B39" s="153" t="s">
        <v>92</v>
      </c>
      <c r="C39" s="153">
        <v>14133</v>
      </c>
      <c r="D39" s="153" t="s">
        <v>285</v>
      </c>
      <c r="E39" s="154">
        <v>100</v>
      </c>
      <c r="F39" s="154">
        <v>100</v>
      </c>
      <c r="G39" s="154">
        <v>100</v>
      </c>
      <c r="H39" s="3">
        <v>100</v>
      </c>
      <c r="I39" s="3">
        <v>100</v>
      </c>
      <c r="J39" s="3">
        <v>100</v>
      </c>
      <c r="K39" s="3">
        <v>100</v>
      </c>
      <c r="L39" s="3">
        <v>100</v>
      </c>
      <c r="M39" s="3">
        <v>100</v>
      </c>
      <c r="N39" s="350">
        <v>100</v>
      </c>
      <c r="O39" s="352">
        <v>100</v>
      </c>
      <c r="P39" s="3"/>
      <c r="R39"/>
      <c r="S39"/>
      <c r="T39"/>
    </row>
    <row r="40" spans="1:20" x14ac:dyDescent="0.7">
      <c r="A40" s="102">
        <v>34</v>
      </c>
      <c r="B40" s="153" t="s">
        <v>92</v>
      </c>
      <c r="C40" s="153">
        <v>28861</v>
      </c>
      <c r="D40" s="153" t="s">
        <v>286</v>
      </c>
      <c r="E40" s="154">
        <v>100</v>
      </c>
      <c r="F40" s="154">
        <v>100</v>
      </c>
      <c r="G40" s="154">
        <v>100</v>
      </c>
      <c r="H40" s="3">
        <v>100</v>
      </c>
      <c r="I40" s="3">
        <v>100</v>
      </c>
      <c r="J40" s="3">
        <v>100</v>
      </c>
      <c r="K40" s="3">
        <v>100</v>
      </c>
      <c r="L40" s="3">
        <v>100</v>
      </c>
      <c r="M40" s="3">
        <v>100</v>
      </c>
      <c r="N40" s="350">
        <v>100</v>
      </c>
      <c r="O40" s="352">
        <v>100</v>
      </c>
      <c r="P40" s="3"/>
      <c r="R40"/>
      <c r="S40"/>
      <c r="T40"/>
    </row>
    <row r="41" spans="1:20" x14ac:dyDescent="0.7">
      <c r="A41" s="102">
        <v>35</v>
      </c>
      <c r="B41" s="153" t="s">
        <v>94</v>
      </c>
      <c r="C41" s="153">
        <v>10710</v>
      </c>
      <c r="D41" s="155" t="s">
        <v>287</v>
      </c>
      <c r="E41" s="154">
        <v>100</v>
      </c>
      <c r="F41" s="154">
        <v>100</v>
      </c>
      <c r="G41" s="154">
        <v>100</v>
      </c>
      <c r="H41" s="3">
        <v>100</v>
      </c>
      <c r="I41" s="441">
        <v>90</v>
      </c>
      <c r="J41" s="3">
        <v>100</v>
      </c>
      <c r="K41" s="3">
        <v>100</v>
      </c>
      <c r="L41" s="3">
        <v>100</v>
      </c>
      <c r="M41" s="3">
        <v>100</v>
      </c>
      <c r="N41" s="350">
        <v>100</v>
      </c>
      <c r="O41" s="352">
        <v>100</v>
      </c>
      <c r="P41" s="3"/>
      <c r="R41"/>
      <c r="S41"/>
      <c r="T41"/>
    </row>
    <row r="42" spans="1:20" x14ac:dyDescent="0.7">
      <c r="A42" s="102">
        <v>36</v>
      </c>
      <c r="B42" s="153" t="s">
        <v>94</v>
      </c>
      <c r="C42" s="153">
        <v>11095</v>
      </c>
      <c r="D42" s="153" t="s">
        <v>294</v>
      </c>
      <c r="E42" s="154">
        <v>100</v>
      </c>
      <c r="F42" s="154">
        <v>100</v>
      </c>
      <c r="G42" s="154">
        <v>100</v>
      </c>
      <c r="H42" s="3">
        <v>100</v>
      </c>
      <c r="I42" s="3">
        <v>100</v>
      </c>
      <c r="J42" s="3">
        <v>100</v>
      </c>
      <c r="K42" s="3">
        <v>100</v>
      </c>
      <c r="L42" s="3">
        <v>100</v>
      </c>
      <c r="M42" s="3">
        <v>100</v>
      </c>
      <c r="N42" s="350">
        <v>100</v>
      </c>
      <c r="O42" s="352">
        <v>100</v>
      </c>
      <c r="P42" s="3"/>
      <c r="R42"/>
      <c r="S42"/>
      <c r="T42"/>
    </row>
    <row r="43" spans="1:20" x14ac:dyDescent="0.7">
      <c r="A43" s="102">
        <v>37</v>
      </c>
      <c r="B43" s="153" t="s">
        <v>94</v>
      </c>
      <c r="C43" s="153">
        <v>11450</v>
      </c>
      <c r="D43" s="153" t="s">
        <v>303</v>
      </c>
      <c r="E43" s="154">
        <v>100</v>
      </c>
      <c r="F43" s="154">
        <v>100</v>
      </c>
      <c r="G43" s="154">
        <v>100</v>
      </c>
      <c r="H43" s="3">
        <v>100</v>
      </c>
      <c r="I43" s="3">
        <v>100</v>
      </c>
      <c r="J43" s="3">
        <v>100</v>
      </c>
      <c r="K43" s="3">
        <v>100</v>
      </c>
      <c r="L43" s="3">
        <v>100</v>
      </c>
      <c r="M43" s="3">
        <v>100</v>
      </c>
      <c r="N43" s="350">
        <v>100</v>
      </c>
      <c r="O43" s="352">
        <v>100</v>
      </c>
      <c r="P43" s="3"/>
      <c r="R43"/>
      <c r="S43"/>
      <c r="T43"/>
    </row>
    <row r="44" spans="1:20" x14ac:dyDescent="0.7">
      <c r="A44" s="102">
        <v>38</v>
      </c>
      <c r="B44" s="153" t="s">
        <v>94</v>
      </c>
      <c r="C44" s="153">
        <v>11089</v>
      </c>
      <c r="D44" s="153" t="s">
        <v>288</v>
      </c>
      <c r="E44" s="154">
        <v>100</v>
      </c>
      <c r="F44" s="154">
        <v>100</v>
      </c>
      <c r="G44" s="154">
        <v>100</v>
      </c>
      <c r="H44" s="3">
        <v>100</v>
      </c>
      <c r="I44" s="3">
        <v>100</v>
      </c>
      <c r="J44" s="3">
        <v>100</v>
      </c>
      <c r="K44" s="3">
        <v>100</v>
      </c>
      <c r="L44" s="3">
        <v>100</v>
      </c>
      <c r="M44" s="3">
        <v>100</v>
      </c>
      <c r="N44" s="350">
        <v>100</v>
      </c>
      <c r="O44" s="352">
        <v>100</v>
      </c>
      <c r="P44" s="3"/>
      <c r="R44"/>
      <c r="S44"/>
      <c r="T44"/>
    </row>
    <row r="45" spans="1:20" x14ac:dyDescent="0.7">
      <c r="A45" s="102">
        <v>39</v>
      </c>
      <c r="B45" s="153" t="s">
        <v>94</v>
      </c>
      <c r="C45" s="153">
        <v>11090</v>
      </c>
      <c r="D45" s="153" t="s">
        <v>289</v>
      </c>
      <c r="E45" s="154">
        <v>100</v>
      </c>
      <c r="F45" s="154">
        <v>100</v>
      </c>
      <c r="G45" s="154">
        <v>100</v>
      </c>
      <c r="H45" s="3">
        <v>100</v>
      </c>
      <c r="I45" s="3">
        <v>100</v>
      </c>
      <c r="J45" s="3">
        <v>100</v>
      </c>
      <c r="K45" s="3">
        <v>100</v>
      </c>
      <c r="L45" s="3">
        <v>100</v>
      </c>
      <c r="M45" s="3">
        <v>100</v>
      </c>
      <c r="N45" s="350">
        <v>100</v>
      </c>
      <c r="O45" s="352">
        <v>100</v>
      </c>
      <c r="P45" s="3"/>
      <c r="R45"/>
      <c r="S45"/>
      <c r="T45"/>
    </row>
    <row r="46" spans="1:20" x14ac:dyDescent="0.7">
      <c r="A46" s="102">
        <v>40</v>
      </c>
      <c r="B46" s="153" t="s">
        <v>94</v>
      </c>
      <c r="C46" s="153">
        <v>11091</v>
      </c>
      <c r="D46" s="153" t="s">
        <v>290</v>
      </c>
      <c r="E46" s="154">
        <v>100</v>
      </c>
      <c r="F46" s="154">
        <v>100</v>
      </c>
      <c r="G46" s="154">
        <v>100</v>
      </c>
      <c r="H46" s="3">
        <v>100</v>
      </c>
      <c r="I46" s="3">
        <v>100</v>
      </c>
      <c r="J46" s="3">
        <v>100</v>
      </c>
      <c r="K46" s="3">
        <v>100</v>
      </c>
      <c r="L46" s="3">
        <v>100</v>
      </c>
      <c r="M46" s="3">
        <v>100</v>
      </c>
      <c r="N46" s="350">
        <v>100</v>
      </c>
      <c r="O46" s="352">
        <v>100</v>
      </c>
      <c r="P46" s="3"/>
      <c r="R46"/>
      <c r="S46"/>
      <c r="T46"/>
    </row>
    <row r="47" spans="1:20" x14ac:dyDescent="0.7">
      <c r="A47" s="102">
        <v>41</v>
      </c>
      <c r="B47" s="153" t="s">
        <v>94</v>
      </c>
      <c r="C47" s="153">
        <v>11092</v>
      </c>
      <c r="D47" s="153" t="s">
        <v>291</v>
      </c>
      <c r="E47" s="154">
        <v>100</v>
      </c>
      <c r="F47" s="154">
        <v>100</v>
      </c>
      <c r="G47" s="154">
        <v>100</v>
      </c>
      <c r="H47" s="3">
        <v>100</v>
      </c>
      <c r="I47" s="3">
        <v>100</v>
      </c>
      <c r="J47" s="3">
        <v>100</v>
      </c>
      <c r="K47" s="3">
        <v>100</v>
      </c>
      <c r="L47" s="3">
        <v>100</v>
      </c>
      <c r="M47" s="3">
        <v>100</v>
      </c>
      <c r="N47" s="350">
        <v>100</v>
      </c>
      <c r="O47" s="352">
        <v>100</v>
      </c>
      <c r="P47" s="3"/>
      <c r="R47"/>
      <c r="S47"/>
      <c r="T47"/>
    </row>
    <row r="48" spans="1:20" x14ac:dyDescent="0.7">
      <c r="A48" s="102">
        <v>42</v>
      </c>
      <c r="B48" s="153" t="s">
        <v>94</v>
      </c>
      <c r="C48" s="153">
        <v>11093</v>
      </c>
      <c r="D48" s="153" t="s">
        <v>292</v>
      </c>
      <c r="E48" s="154">
        <v>100</v>
      </c>
      <c r="F48" s="154">
        <v>100</v>
      </c>
      <c r="G48" s="154">
        <v>100</v>
      </c>
      <c r="H48" s="3">
        <v>100</v>
      </c>
      <c r="I48" s="3">
        <v>100</v>
      </c>
      <c r="J48" s="3">
        <v>100</v>
      </c>
      <c r="K48" s="3">
        <v>100</v>
      </c>
      <c r="L48" s="3">
        <v>100</v>
      </c>
      <c r="M48" s="3">
        <v>100</v>
      </c>
      <c r="N48" s="350">
        <v>100</v>
      </c>
      <c r="O48" s="352">
        <v>100</v>
      </c>
      <c r="P48" s="3"/>
      <c r="R48"/>
      <c r="S48"/>
      <c r="T48"/>
    </row>
    <row r="49" spans="1:20" x14ac:dyDescent="0.7">
      <c r="A49" s="102">
        <v>43</v>
      </c>
      <c r="B49" s="153" t="s">
        <v>94</v>
      </c>
      <c r="C49" s="153">
        <v>11094</v>
      </c>
      <c r="D49" s="153" t="s">
        <v>293</v>
      </c>
      <c r="E49" s="154">
        <v>100</v>
      </c>
      <c r="F49" s="154">
        <v>100</v>
      </c>
      <c r="G49" s="154">
        <v>100</v>
      </c>
      <c r="H49" s="3">
        <v>100</v>
      </c>
      <c r="I49" s="3">
        <v>100</v>
      </c>
      <c r="J49" s="3">
        <v>100</v>
      </c>
      <c r="K49" s="3">
        <v>100</v>
      </c>
      <c r="L49" s="3">
        <v>100</v>
      </c>
      <c r="M49" s="3">
        <v>100</v>
      </c>
      <c r="N49" s="350">
        <v>100</v>
      </c>
      <c r="O49" s="352">
        <v>100</v>
      </c>
      <c r="P49" s="3"/>
      <c r="R49"/>
      <c r="S49"/>
      <c r="T49"/>
    </row>
    <row r="50" spans="1:20" x14ac:dyDescent="0.7">
      <c r="A50" s="102">
        <v>44</v>
      </c>
      <c r="B50" s="153" t="s">
        <v>94</v>
      </c>
      <c r="C50" s="153">
        <v>11096</v>
      </c>
      <c r="D50" s="153" t="s">
        <v>295</v>
      </c>
      <c r="E50" s="154">
        <v>100</v>
      </c>
      <c r="F50" s="154">
        <v>100</v>
      </c>
      <c r="G50" s="154">
        <v>100</v>
      </c>
      <c r="H50" s="3">
        <v>100</v>
      </c>
      <c r="I50" s="3">
        <v>100</v>
      </c>
      <c r="J50" s="3">
        <v>100</v>
      </c>
      <c r="K50" s="3">
        <v>100</v>
      </c>
      <c r="L50" s="3">
        <v>100</v>
      </c>
      <c r="M50" s="3">
        <v>100</v>
      </c>
      <c r="N50" s="350">
        <v>100</v>
      </c>
      <c r="O50" s="352">
        <v>100</v>
      </c>
      <c r="P50" s="3"/>
      <c r="R50"/>
      <c r="S50"/>
      <c r="T50"/>
    </row>
    <row r="51" spans="1:20" x14ac:dyDescent="0.7">
      <c r="A51" s="102">
        <v>45</v>
      </c>
      <c r="B51" s="153" t="s">
        <v>94</v>
      </c>
      <c r="C51" s="153">
        <v>11097</v>
      </c>
      <c r="D51" s="153" t="s">
        <v>296</v>
      </c>
      <c r="E51" s="154">
        <v>100</v>
      </c>
      <c r="F51" s="154">
        <v>100</v>
      </c>
      <c r="G51" s="154">
        <v>100</v>
      </c>
      <c r="H51" s="3">
        <v>100</v>
      </c>
      <c r="I51" s="3">
        <v>100</v>
      </c>
      <c r="J51" s="3">
        <v>100</v>
      </c>
      <c r="K51" s="3">
        <v>100</v>
      </c>
      <c r="L51" s="3">
        <v>100</v>
      </c>
      <c r="M51" s="3">
        <v>100</v>
      </c>
      <c r="N51" s="350">
        <v>100</v>
      </c>
      <c r="O51" s="352">
        <v>100</v>
      </c>
      <c r="P51" s="3"/>
      <c r="R51"/>
      <c r="S51"/>
      <c r="T51"/>
    </row>
    <row r="52" spans="1:20" x14ac:dyDescent="0.7">
      <c r="A52" s="102">
        <v>46</v>
      </c>
      <c r="B52" s="153" t="s">
        <v>94</v>
      </c>
      <c r="C52" s="153">
        <v>11098</v>
      </c>
      <c r="D52" s="153" t="s">
        <v>297</v>
      </c>
      <c r="E52" s="154">
        <v>100</v>
      </c>
      <c r="F52" s="154">
        <v>100</v>
      </c>
      <c r="G52" s="154">
        <v>100</v>
      </c>
      <c r="H52" s="3">
        <v>100</v>
      </c>
      <c r="I52" s="3">
        <v>100</v>
      </c>
      <c r="J52" s="3">
        <v>100</v>
      </c>
      <c r="K52" s="3">
        <v>100</v>
      </c>
      <c r="L52" s="3">
        <v>100</v>
      </c>
      <c r="M52" s="3">
        <v>100</v>
      </c>
      <c r="N52" s="350">
        <v>100</v>
      </c>
      <c r="O52" s="352">
        <v>100</v>
      </c>
      <c r="P52" s="3"/>
      <c r="R52"/>
      <c r="S52"/>
      <c r="T52"/>
    </row>
    <row r="53" spans="1:20" x14ac:dyDescent="0.7">
      <c r="A53" s="102">
        <v>47</v>
      </c>
      <c r="B53" s="153" t="s">
        <v>94</v>
      </c>
      <c r="C53" s="153">
        <v>11099</v>
      </c>
      <c r="D53" s="153" t="s">
        <v>298</v>
      </c>
      <c r="E53" s="154">
        <v>100</v>
      </c>
      <c r="F53" s="154">
        <v>100</v>
      </c>
      <c r="G53" s="154">
        <v>100</v>
      </c>
      <c r="H53" s="3">
        <v>100</v>
      </c>
      <c r="I53" s="3">
        <v>100</v>
      </c>
      <c r="J53" s="3">
        <v>100</v>
      </c>
      <c r="K53" s="3">
        <v>100</v>
      </c>
      <c r="L53" s="3">
        <v>100</v>
      </c>
      <c r="M53" s="3">
        <v>100</v>
      </c>
      <c r="N53" s="350">
        <v>100</v>
      </c>
      <c r="O53" s="352">
        <v>100</v>
      </c>
      <c r="P53" s="3"/>
      <c r="R53"/>
      <c r="S53"/>
      <c r="T53"/>
    </row>
    <row r="54" spans="1:20" x14ac:dyDescent="0.7">
      <c r="A54" s="102">
        <v>48</v>
      </c>
      <c r="B54" s="153" t="s">
        <v>94</v>
      </c>
      <c r="C54" s="153">
        <v>11100</v>
      </c>
      <c r="D54" s="153" t="s">
        <v>299</v>
      </c>
      <c r="E54" s="154">
        <v>100</v>
      </c>
      <c r="F54" s="154">
        <v>100</v>
      </c>
      <c r="G54" s="154">
        <v>100</v>
      </c>
      <c r="H54" s="3">
        <v>100</v>
      </c>
      <c r="I54" s="3">
        <v>100</v>
      </c>
      <c r="J54" s="3">
        <v>100</v>
      </c>
      <c r="K54" s="3">
        <v>100</v>
      </c>
      <c r="L54" s="3">
        <v>100</v>
      </c>
      <c r="M54" s="3">
        <v>100</v>
      </c>
      <c r="N54" s="350">
        <v>100</v>
      </c>
      <c r="O54" s="352">
        <v>100</v>
      </c>
      <c r="P54" s="3"/>
      <c r="R54"/>
      <c r="S54"/>
      <c r="T54"/>
    </row>
    <row r="55" spans="1:20" x14ac:dyDescent="0.7">
      <c r="A55" s="102">
        <v>49</v>
      </c>
      <c r="B55" s="153" t="s">
        <v>94</v>
      </c>
      <c r="C55" s="153">
        <v>11101</v>
      </c>
      <c r="D55" s="153" t="s">
        <v>300</v>
      </c>
      <c r="E55" s="154">
        <v>100</v>
      </c>
      <c r="F55" s="154">
        <v>100</v>
      </c>
      <c r="G55" s="154">
        <v>100</v>
      </c>
      <c r="H55" s="3">
        <v>100</v>
      </c>
      <c r="I55" s="3">
        <v>100</v>
      </c>
      <c r="J55" s="3">
        <v>100</v>
      </c>
      <c r="K55" s="3">
        <v>100</v>
      </c>
      <c r="L55" s="3">
        <v>100</v>
      </c>
      <c r="M55" s="3">
        <v>100</v>
      </c>
      <c r="N55" s="350">
        <v>100</v>
      </c>
      <c r="O55" s="352">
        <v>100</v>
      </c>
      <c r="P55" s="3"/>
      <c r="R55"/>
      <c r="S55"/>
      <c r="T55"/>
    </row>
    <row r="56" spans="1:20" x14ac:dyDescent="0.7">
      <c r="A56" s="102">
        <v>50</v>
      </c>
      <c r="B56" s="153" t="s">
        <v>94</v>
      </c>
      <c r="C56" s="153">
        <v>11102</v>
      </c>
      <c r="D56" s="153" t="s">
        <v>301</v>
      </c>
      <c r="E56" s="154">
        <v>100</v>
      </c>
      <c r="F56" s="154">
        <v>100</v>
      </c>
      <c r="G56" s="154">
        <v>100</v>
      </c>
      <c r="H56" s="3">
        <v>100</v>
      </c>
      <c r="I56" s="3">
        <v>100</v>
      </c>
      <c r="J56" s="3">
        <v>100</v>
      </c>
      <c r="K56" s="3">
        <v>100</v>
      </c>
      <c r="L56" s="3">
        <v>100</v>
      </c>
      <c r="M56" s="3">
        <v>100</v>
      </c>
      <c r="N56" s="350">
        <v>100</v>
      </c>
      <c r="O56" s="352">
        <v>100</v>
      </c>
      <c r="P56" s="3"/>
      <c r="R56"/>
      <c r="S56"/>
      <c r="T56"/>
    </row>
    <row r="57" spans="1:20" x14ac:dyDescent="0.7">
      <c r="A57" s="102">
        <v>51</v>
      </c>
      <c r="B57" s="153" t="s">
        <v>94</v>
      </c>
      <c r="C57" s="153">
        <v>11103</v>
      </c>
      <c r="D57" s="153" t="s">
        <v>302</v>
      </c>
      <c r="E57" s="154">
        <v>100</v>
      </c>
      <c r="F57" s="154">
        <v>100</v>
      </c>
      <c r="G57" s="154">
        <v>100</v>
      </c>
      <c r="H57" s="3">
        <v>100</v>
      </c>
      <c r="I57" s="3">
        <v>100</v>
      </c>
      <c r="J57" s="3">
        <v>100</v>
      </c>
      <c r="K57" s="3">
        <v>100</v>
      </c>
      <c r="L57" s="3">
        <v>100</v>
      </c>
      <c r="M57" s="3">
        <v>100</v>
      </c>
      <c r="N57" s="350">
        <v>100</v>
      </c>
      <c r="O57" s="352">
        <v>100</v>
      </c>
      <c r="P57" s="3"/>
      <c r="R57"/>
      <c r="S57"/>
      <c r="T57"/>
    </row>
    <row r="58" spans="1:20" x14ac:dyDescent="0.7">
      <c r="A58" s="102">
        <v>52</v>
      </c>
      <c r="B58" s="153" t="s">
        <v>94</v>
      </c>
      <c r="C58" s="153">
        <v>21323</v>
      </c>
      <c r="D58" s="153" t="s">
        <v>304</v>
      </c>
      <c r="E58" s="154">
        <v>100</v>
      </c>
      <c r="F58" s="154">
        <v>100</v>
      </c>
      <c r="G58" s="154">
        <v>100</v>
      </c>
      <c r="H58" s="3">
        <v>100</v>
      </c>
      <c r="I58" s="3">
        <v>100</v>
      </c>
      <c r="J58" s="3">
        <v>100</v>
      </c>
      <c r="K58" s="3">
        <v>100</v>
      </c>
      <c r="L58" s="3">
        <v>100</v>
      </c>
      <c r="M58" s="3">
        <v>100</v>
      </c>
      <c r="N58" s="350">
        <v>100</v>
      </c>
      <c r="O58" s="352">
        <v>100</v>
      </c>
      <c r="P58" s="3"/>
      <c r="R58"/>
      <c r="S58"/>
      <c r="T58"/>
    </row>
    <row r="59" spans="1:20" x14ac:dyDescent="0.7">
      <c r="A59" s="102">
        <v>53</v>
      </c>
      <c r="B59" s="153" t="s">
        <v>93</v>
      </c>
      <c r="C59" s="153">
        <v>10706</v>
      </c>
      <c r="D59" s="153" t="s">
        <v>305</v>
      </c>
      <c r="E59" s="154">
        <v>100</v>
      </c>
      <c r="F59" s="154">
        <v>100</v>
      </c>
      <c r="G59" s="154">
        <v>100</v>
      </c>
      <c r="H59" s="3">
        <v>100</v>
      </c>
      <c r="I59" s="3">
        <v>100</v>
      </c>
      <c r="J59" s="3">
        <v>100</v>
      </c>
      <c r="K59" s="3">
        <v>100</v>
      </c>
      <c r="L59" s="3">
        <v>100</v>
      </c>
      <c r="M59" s="3">
        <v>100</v>
      </c>
      <c r="N59" s="350">
        <v>100</v>
      </c>
      <c r="O59" s="352">
        <v>100</v>
      </c>
      <c r="P59" s="3"/>
      <c r="R59"/>
      <c r="S59"/>
      <c r="T59"/>
    </row>
    <row r="60" spans="1:20" x14ac:dyDescent="0.7">
      <c r="A60" s="102">
        <v>54</v>
      </c>
      <c r="B60" s="153" t="s">
        <v>93</v>
      </c>
      <c r="C60" s="153">
        <v>11042</v>
      </c>
      <c r="D60" s="153" t="s">
        <v>306</v>
      </c>
      <c r="E60" s="154">
        <v>100</v>
      </c>
      <c r="F60" s="154">
        <v>100</v>
      </c>
      <c r="G60" s="154">
        <v>100</v>
      </c>
      <c r="H60" s="3">
        <v>100</v>
      </c>
      <c r="I60" s="3">
        <v>100</v>
      </c>
      <c r="J60" s="3">
        <v>100</v>
      </c>
      <c r="K60" s="3">
        <v>100</v>
      </c>
      <c r="L60" s="3">
        <v>100</v>
      </c>
      <c r="M60" s="3">
        <v>100</v>
      </c>
      <c r="N60" s="350">
        <v>100</v>
      </c>
      <c r="O60" s="352">
        <v>100</v>
      </c>
      <c r="P60" s="3"/>
      <c r="R60"/>
      <c r="S60"/>
      <c r="T60"/>
    </row>
    <row r="61" spans="1:20" x14ac:dyDescent="0.7">
      <c r="A61" s="102">
        <v>55</v>
      </c>
      <c r="B61" s="153" t="s">
        <v>93</v>
      </c>
      <c r="C61" s="153">
        <v>11044</v>
      </c>
      <c r="D61" s="153" t="s">
        <v>307</v>
      </c>
      <c r="E61" s="154">
        <v>100</v>
      </c>
      <c r="F61" s="154">
        <v>100</v>
      </c>
      <c r="G61" s="154">
        <v>100</v>
      </c>
      <c r="H61" s="3">
        <v>100</v>
      </c>
      <c r="I61" s="3">
        <v>100</v>
      </c>
      <c r="J61" s="3">
        <v>100</v>
      </c>
      <c r="K61" s="3">
        <v>100</v>
      </c>
      <c r="L61" s="3">
        <v>100</v>
      </c>
      <c r="M61" s="3">
        <v>100</v>
      </c>
      <c r="N61" s="350">
        <v>100</v>
      </c>
      <c r="O61" s="352">
        <v>100</v>
      </c>
      <c r="P61" s="3"/>
      <c r="R61"/>
      <c r="S61"/>
      <c r="T61"/>
    </row>
    <row r="62" spans="1:20" x14ac:dyDescent="0.7">
      <c r="A62" s="102">
        <v>56</v>
      </c>
      <c r="B62" s="153" t="s">
        <v>93</v>
      </c>
      <c r="C62" s="153">
        <v>11045</v>
      </c>
      <c r="D62" s="153" t="s">
        <v>308</v>
      </c>
      <c r="E62" s="154">
        <v>100</v>
      </c>
      <c r="F62" s="154">
        <v>100</v>
      </c>
      <c r="G62" s="154">
        <v>100</v>
      </c>
      <c r="H62" s="3">
        <v>100</v>
      </c>
      <c r="I62" s="3">
        <v>100</v>
      </c>
      <c r="J62" s="3">
        <v>100</v>
      </c>
      <c r="K62" s="3">
        <v>100</v>
      </c>
      <c r="L62" s="3">
        <v>100</v>
      </c>
      <c r="M62" s="3">
        <v>100</v>
      </c>
      <c r="N62" s="350">
        <v>100</v>
      </c>
      <c r="O62" s="352">
        <v>100</v>
      </c>
      <c r="P62" s="3"/>
      <c r="R62"/>
      <c r="S62"/>
      <c r="T62"/>
    </row>
    <row r="63" spans="1:20" x14ac:dyDescent="0.7">
      <c r="A63" s="102">
        <v>57</v>
      </c>
      <c r="B63" s="153" t="s">
        <v>93</v>
      </c>
      <c r="C63" s="153">
        <v>11448</v>
      </c>
      <c r="D63" s="153" t="s">
        <v>516</v>
      </c>
      <c r="E63" s="154">
        <v>100</v>
      </c>
      <c r="F63" s="154">
        <v>100</v>
      </c>
      <c r="G63" s="154">
        <v>100</v>
      </c>
      <c r="H63" s="3">
        <v>100</v>
      </c>
      <c r="I63" s="3">
        <v>100</v>
      </c>
      <c r="J63" s="3">
        <v>100</v>
      </c>
      <c r="K63" s="3">
        <v>100</v>
      </c>
      <c r="L63" s="3">
        <v>100</v>
      </c>
      <c r="M63" s="3">
        <v>100</v>
      </c>
      <c r="N63" s="350">
        <v>100</v>
      </c>
      <c r="O63" s="352">
        <v>100</v>
      </c>
      <c r="P63" s="3"/>
      <c r="R63"/>
      <c r="S63"/>
      <c r="T63"/>
    </row>
    <row r="64" spans="1:20" x14ac:dyDescent="0.7">
      <c r="A64" s="102">
        <v>58</v>
      </c>
      <c r="B64" s="153" t="s">
        <v>93</v>
      </c>
      <c r="C64" s="153">
        <v>21356</v>
      </c>
      <c r="D64" s="153" t="s">
        <v>310</v>
      </c>
      <c r="E64" s="154">
        <v>100</v>
      </c>
      <c r="F64" s="154">
        <v>100</v>
      </c>
      <c r="G64" s="154">
        <v>100</v>
      </c>
      <c r="H64" s="3">
        <v>100</v>
      </c>
      <c r="I64" s="3">
        <v>100</v>
      </c>
      <c r="J64" s="3">
        <v>100</v>
      </c>
      <c r="K64" s="3">
        <v>100</v>
      </c>
      <c r="L64" s="3">
        <v>100</v>
      </c>
      <c r="M64" s="3">
        <v>100</v>
      </c>
      <c r="N64" s="350">
        <v>100</v>
      </c>
      <c r="O64" s="352">
        <v>100</v>
      </c>
      <c r="P64" s="3"/>
      <c r="R64"/>
      <c r="S64"/>
      <c r="T64"/>
    </row>
    <row r="65" spans="1:20" x14ac:dyDescent="0.7">
      <c r="A65" s="102">
        <v>59</v>
      </c>
      <c r="B65" s="153" t="s">
        <v>93</v>
      </c>
      <c r="C65" s="153">
        <v>28778</v>
      </c>
      <c r="D65" s="153" t="s">
        <v>311</v>
      </c>
      <c r="E65" s="154">
        <v>100</v>
      </c>
      <c r="F65" s="154">
        <v>100</v>
      </c>
      <c r="G65" s="154">
        <v>100</v>
      </c>
      <c r="H65" s="3">
        <v>100</v>
      </c>
      <c r="I65" s="3">
        <v>100</v>
      </c>
      <c r="J65" s="3">
        <v>100</v>
      </c>
      <c r="K65" s="3">
        <v>100</v>
      </c>
      <c r="L65" s="3">
        <v>100</v>
      </c>
      <c r="M65" s="3">
        <v>100</v>
      </c>
      <c r="N65" s="350">
        <v>100</v>
      </c>
      <c r="O65" s="352">
        <v>100</v>
      </c>
      <c r="P65" s="3"/>
      <c r="R65"/>
      <c r="S65"/>
      <c r="T65"/>
    </row>
    <row r="66" spans="1:20" x14ac:dyDescent="0.7">
      <c r="A66" s="102">
        <v>60</v>
      </c>
      <c r="B66" s="153" t="s">
        <v>93</v>
      </c>
      <c r="C66" s="153">
        <v>28811</v>
      </c>
      <c r="D66" s="155" t="s">
        <v>312</v>
      </c>
      <c r="E66" s="154">
        <v>100</v>
      </c>
      <c r="F66" s="154">
        <v>100</v>
      </c>
      <c r="G66" s="154">
        <v>100</v>
      </c>
      <c r="H66" s="441">
        <v>95</v>
      </c>
      <c r="I66" s="3">
        <v>100</v>
      </c>
      <c r="J66" s="3">
        <v>100</v>
      </c>
      <c r="K66" s="3">
        <v>100</v>
      </c>
      <c r="L66" s="3">
        <v>100</v>
      </c>
      <c r="M66" s="3">
        <v>100</v>
      </c>
      <c r="N66" s="350">
        <v>100</v>
      </c>
      <c r="O66" s="352">
        <v>100</v>
      </c>
      <c r="P66" s="3"/>
      <c r="R66"/>
      <c r="S66"/>
      <c r="T66"/>
    </row>
    <row r="67" spans="1:20" x14ac:dyDescent="0.7">
      <c r="A67" s="102">
        <v>61</v>
      </c>
      <c r="B67" s="153" t="s">
        <v>93</v>
      </c>
      <c r="C67" s="153">
        <v>28815</v>
      </c>
      <c r="D67" s="153" t="s">
        <v>313</v>
      </c>
      <c r="E67" s="154">
        <v>100</v>
      </c>
      <c r="F67" s="154">
        <v>100</v>
      </c>
      <c r="G67" s="154">
        <v>100</v>
      </c>
      <c r="H67" s="3">
        <v>100</v>
      </c>
      <c r="I67" s="3">
        <v>100</v>
      </c>
      <c r="J67" s="3">
        <v>100</v>
      </c>
      <c r="K67" s="3">
        <v>100</v>
      </c>
      <c r="L67" s="3">
        <v>100</v>
      </c>
      <c r="M67" s="3">
        <v>100</v>
      </c>
      <c r="N67" s="350">
        <v>100</v>
      </c>
      <c r="O67" s="352">
        <v>100</v>
      </c>
      <c r="P67" s="3"/>
      <c r="R67"/>
      <c r="S67"/>
      <c r="T67"/>
    </row>
    <row r="68" spans="1:20" x14ac:dyDescent="0.7">
      <c r="A68" s="102">
        <v>62</v>
      </c>
      <c r="B68" s="153" t="s">
        <v>90</v>
      </c>
      <c r="C68" s="153">
        <v>10704</v>
      </c>
      <c r="D68" s="153" t="s">
        <v>314</v>
      </c>
      <c r="E68" s="154">
        <v>100</v>
      </c>
      <c r="F68" s="154">
        <v>100</v>
      </c>
      <c r="G68" s="154">
        <v>100</v>
      </c>
      <c r="H68" s="3">
        <v>100</v>
      </c>
      <c r="I68" s="3">
        <v>100</v>
      </c>
      <c r="J68" s="3">
        <v>100</v>
      </c>
      <c r="K68" s="3">
        <v>100</v>
      </c>
      <c r="L68" s="3">
        <v>100</v>
      </c>
      <c r="M68" s="3">
        <v>100</v>
      </c>
      <c r="N68" s="350">
        <v>100</v>
      </c>
      <c r="O68" s="352">
        <v>100</v>
      </c>
      <c r="P68" s="3"/>
      <c r="R68"/>
      <c r="S68"/>
      <c r="T68"/>
    </row>
    <row r="69" spans="1:20" x14ac:dyDescent="0.7">
      <c r="A69" s="102">
        <v>63</v>
      </c>
      <c r="B69" s="153" t="s">
        <v>90</v>
      </c>
      <c r="C69" s="153">
        <v>10991</v>
      </c>
      <c r="D69" s="153" t="s">
        <v>315</v>
      </c>
      <c r="E69" s="154">
        <v>100</v>
      </c>
      <c r="F69" s="154">
        <v>100</v>
      </c>
      <c r="G69" s="154">
        <v>100</v>
      </c>
      <c r="H69" s="3">
        <v>100</v>
      </c>
      <c r="I69" s="3">
        <v>100</v>
      </c>
      <c r="J69" s="3">
        <v>100</v>
      </c>
      <c r="K69" s="3">
        <v>100</v>
      </c>
      <c r="L69" s="3">
        <v>100</v>
      </c>
      <c r="M69" s="3">
        <v>100</v>
      </c>
      <c r="N69" s="350">
        <v>100</v>
      </c>
      <c r="O69" s="352">
        <v>100</v>
      </c>
      <c r="P69" s="3"/>
      <c r="R69"/>
      <c r="S69"/>
      <c r="T69"/>
    </row>
    <row r="70" spans="1:20" x14ac:dyDescent="0.7">
      <c r="A70" s="102">
        <v>64</v>
      </c>
      <c r="B70" s="153" t="s">
        <v>90</v>
      </c>
      <c r="C70" s="153">
        <v>10992</v>
      </c>
      <c r="D70" s="153" t="s">
        <v>316</v>
      </c>
      <c r="E70" s="154">
        <v>100</v>
      </c>
      <c r="F70" s="154">
        <v>100</v>
      </c>
      <c r="G70" s="154">
        <v>100</v>
      </c>
      <c r="H70" s="3">
        <v>100</v>
      </c>
      <c r="I70" s="3">
        <v>100</v>
      </c>
      <c r="J70" s="3">
        <v>100</v>
      </c>
      <c r="K70" s="3">
        <v>100</v>
      </c>
      <c r="L70" s="3">
        <v>100</v>
      </c>
      <c r="M70" s="3">
        <v>100</v>
      </c>
      <c r="N70" s="350">
        <v>100</v>
      </c>
      <c r="O70" s="352">
        <v>100</v>
      </c>
      <c r="P70" s="3"/>
      <c r="R70"/>
      <c r="S70"/>
      <c r="T70"/>
    </row>
    <row r="71" spans="1:20" x14ac:dyDescent="0.7">
      <c r="A71" s="102">
        <v>65</v>
      </c>
      <c r="B71" s="153" t="s">
        <v>90</v>
      </c>
      <c r="C71" s="153">
        <v>10993</v>
      </c>
      <c r="D71" s="153" t="s">
        <v>317</v>
      </c>
      <c r="E71" s="154">
        <v>100</v>
      </c>
      <c r="F71" s="154">
        <v>100</v>
      </c>
      <c r="G71" s="154">
        <v>100</v>
      </c>
      <c r="H71" s="3">
        <v>100</v>
      </c>
      <c r="I71" s="3">
        <v>100</v>
      </c>
      <c r="J71" s="3">
        <v>100</v>
      </c>
      <c r="K71" s="3">
        <v>100</v>
      </c>
      <c r="L71" s="3">
        <v>100</v>
      </c>
      <c r="M71" s="3">
        <v>100</v>
      </c>
      <c r="N71" s="350">
        <v>100</v>
      </c>
      <c r="O71" s="352">
        <v>100</v>
      </c>
      <c r="P71" s="3"/>
      <c r="R71"/>
      <c r="S71"/>
      <c r="T71"/>
    </row>
    <row r="72" spans="1:20" x14ac:dyDescent="0.7">
      <c r="A72" s="102">
        <v>66</v>
      </c>
      <c r="B72" s="153" t="s">
        <v>90</v>
      </c>
      <c r="C72" s="153">
        <v>10994</v>
      </c>
      <c r="D72" s="153" t="s">
        <v>318</v>
      </c>
      <c r="E72" s="154">
        <v>100</v>
      </c>
      <c r="F72" s="154">
        <v>100</v>
      </c>
      <c r="G72" s="154">
        <v>100</v>
      </c>
      <c r="H72" s="3">
        <v>100</v>
      </c>
      <c r="I72" s="3">
        <v>100</v>
      </c>
      <c r="J72" s="3">
        <v>100</v>
      </c>
      <c r="K72" s="3">
        <v>100</v>
      </c>
      <c r="L72" s="3">
        <v>100</v>
      </c>
      <c r="M72" s="3">
        <v>100</v>
      </c>
      <c r="N72" s="350">
        <v>100</v>
      </c>
      <c r="O72" s="352">
        <v>100</v>
      </c>
      <c r="P72" s="3"/>
      <c r="R72"/>
      <c r="S72"/>
      <c r="T72"/>
    </row>
    <row r="73" spans="1:20" x14ac:dyDescent="0.7">
      <c r="A73" s="102">
        <v>67</v>
      </c>
      <c r="B73" s="153" t="s">
        <v>90</v>
      </c>
      <c r="C73" s="153">
        <v>23367</v>
      </c>
      <c r="D73" s="153" t="s">
        <v>319</v>
      </c>
      <c r="E73" s="154">
        <v>100</v>
      </c>
      <c r="F73" s="154">
        <v>100</v>
      </c>
      <c r="G73" s="154">
        <v>100</v>
      </c>
      <c r="H73" s="3">
        <v>100</v>
      </c>
      <c r="I73" s="3">
        <v>100</v>
      </c>
      <c r="J73" s="3">
        <v>100</v>
      </c>
      <c r="K73" s="3">
        <v>100</v>
      </c>
      <c r="L73" s="3">
        <v>100</v>
      </c>
      <c r="M73" s="3">
        <v>100</v>
      </c>
      <c r="N73" s="350">
        <v>100</v>
      </c>
      <c r="O73" s="352">
        <v>100</v>
      </c>
      <c r="P73" s="3"/>
      <c r="R73"/>
      <c r="S73"/>
      <c r="T73"/>
    </row>
    <row r="74" spans="1:20" x14ac:dyDescent="0.7">
      <c r="A74" s="102">
        <v>68</v>
      </c>
      <c r="B74" s="153" t="s">
        <v>91</v>
      </c>
      <c r="C74" s="153">
        <v>10671</v>
      </c>
      <c r="D74" s="153" t="s">
        <v>320</v>
      </c>
      <c r="E74" s="154">
        <v>100</v>
      </c>
      <c r="F74" s="154">
        <v>100</v>
      </c>
      <c r="G74" s="154">
        <v>100</v>
      </c>
      <c r="H74" s="3">
        <v>100</v>
      </c>
      <c r="I74" s="3">
        <v>100</v>
      </c>
      <c r="J74" s="3">
        <v>100</v>
      </c>
      <c r="K74" s="3">
        <v>100</v>
      </c>
      <c r="L74" s="3">
        <v>100</v>
      </c>
      <c r="M74" s="3">
        <v>100</v>
      </c>
      <c r="N74" s="350">
        <v>100</v>
      </c>
      <c r="O74" s="352">
        <v>100</v>
      </c>
      <c r="P74" s="3"/>
      <c r="R74"/>
      <c r="S74"/>
      <c r="T74"/>
    </row>
    <row r="75" spans="1:20" x14ac:dyDescent="0.7">
      <c r="A75" s="102">
        <v>69</v>
      </c>
      <c r="B75" s="153" t="s">
        <v>91</v>
      </c>
      <c r="C75" s="153">
        <v>11015</v>
      </c>
      <c r="D75" s="153" t="s">
        <v>323</v>
      </c>
      <c r="E75" s="154">
        <v>100</v>
      </c>
      <c r="F75" s="154">
        <v>100</v>
      </c>
      <c r="G75" s="154">
        <v>100</v>
      </c>
      <c r="H75" s="3">
        <v>100</v>
      </c>
      <c r="I75" s="3">
        <v>100</v>
      </c>
      <c r="J75" s="3">
        <v>100</v>
      </c>
      <c r="K75" s="3">
        <v>100</v>
      </c>
      <c r="L75" s="3">
        <v>100</v>
      </c>
      <c r="M75" s="3">
        <v>100</v>
      </c>
      <c r="N75" s="350">
        <v>100</v>
      </c>
      <c r="O75" s="352">
        <v>100</v>
      </c>
      <c r="P75" s="3"/>
      <c r="R75"/>
      <c r="S75"/>
      <c r="T75"/>
    </row>
    <row r="76" spans="1:20" x14ac:dyDescent="0.7">
      <c r="A76" s="102">
        <v>70</v>
      </c>
      <c r="B76" s="153" t="s">
        <v>91</v>
      </c>
      <c r="C76" s="153">
        <v>11013</v>
      </c>
      <c r="D76" s="153" t="s">
        <v>321</v>
      </c>
      <c r="E76" s="154">
        <v>100</v>
      </c>
      <c r="F76" s="154">
        <v>100</v>
      </c>
      <c r="G76" s="154">
        <v>100</v>
      </c>
      <c r="H76" s="3">
        <v>100</v>
      </c>
      <c r="I76" s="3">
        <v>100</v>
      </c>
      <c r="J76" s="3">
        <v>100</v>
      </c>
      <c r="K76" s="3">
        <v>100</v>
      </c>
      <c r="L76" s="3">
        <v>100</v>
      </c>
      <c r="M76" s="3">
        <v>100</v>
      </c>
      <c r="N76" s="350">
        <v>100</v>
      </c>
      <c r="O76" s="352">
        <v>100</v>
      </c>
      <c r="P76" s="3"/>
      <c r="R76"/>
      <c r="S76"/>
      <c r="T76"/>
    </row>
    <row r="77" spans="1:20" x14ac:dyDescent="0.7">
      <c r="A77" s="102">
        <v>71</v>
      </c>
      <c r="B77" s="153" t="s">
        <v>91</v>
      </c>
      <c r="C77" s="153">
        <v>11014</v>
      </c>
      <c r="D77" s="153" t="s">
        <v>322</v>
      </c>
      <c r="E77" s="154">
        <v>100</v>
      </c>
      <c r="F77" s="154">
        <v>100</v>
      </c>
      <c r="G77" s="154">
        <v>100</v>
      </c>
      <c r="H77" s="3">
        <v>100</v>
      </c>
      <c r="I77" s="3">
        <v>100</v>
      </c>
      <c r="J77" s="3">
        <v>100</v>
      </c>
      <c r="K77" s="3">
        <v>100</v>
      </c>
      <c r="L77" s="3">
        <v>100</v>
      </c>
      <c r="M77" s="3">
        <v>100</v>
      </c>
      <c r="N77" s="350">
        <v>100</v>
      </c>
      <c r="O77" s="352">
        <v>100</v>
      </c>
      <c r="P77" s="3"/>
      <c r="R77"/>
      <c r="S77"/>
      <c r="T77"/>
    </row>
    <row r="78" spans="1:20" x14ac:dyDescent="0.7">
      <c r="A78" s="102">
        <v>72</v>
      </c>
      <c r="B78" s="153" t="s">
        <v>91</v>
      </c>
      <c r="C78" s="153">
        <v>11016</v>
      </c>
      <c r="D78" s="155" t="s">
        <v>324</v>
      </c>
      <c r="E78" s="154">
        <v>100</v>
      </c>
      <c r="F78" s="154">
        <v>100</v>
      </c>
      <c r="G78" s="154">
        <v>100</v>
      </c>
      <c r="H78" s="3">
        <v>100</v>
      </c>
      <c r="I78" s="3">
        <v>100</v>
      </c>
      <c r="J78" s="441">
        <v>95</v>
      </c>
      <c r="K78" s="3">
        <v>100</v>
      </c>
      <c r="L78" s="3">
        <v>100</v>
      </c>
      <c r="M78" s="3">
        <v>100</v>
      </c>
      <c r="N78" s="350">
        <v>100</v>
      </c>
      <c r="O78" s="352">
        <v>100</v>
      </c>
      <c r="P78" s="3"/>
      <c r="R78"/>
      <c r="S78"/>
      <c r="T78"/>
    </row>
    <row r="79" spans="1:20" x14ac:dyDescent="0.7">
      <c r="A79" s="102">
        <v>73</v>
      </c>
      <c r="B79" s="153" t="s">
        <v>91</v>
      </c>
      <c r="C79" s="153">
        <v>11017</v>
      </c>
      <c r="D79" s="153" t="s">
        <v>325</v>
      </c>
      <c r="E79" s="154">
        <v>100</v>
      </c>
      <c r="F79" s="154">
        <v>100</v>
      </c>
      <c r="G79" s="154">
        <v>100</v>
      </c>
      <c r="H79" s="3">
        <v>100</v>
      </c>
      <c r="I79" s="3">
        <v>100</v>
      </c>
      <c r="J79" s="3">
        <v>100</v>
      </c>
      <c r="K79" s="3">
        <v>100</v>
      </c>
      <c r="L79" s="3">
        <v>100</v>
      </c>
      <c r="M79" s="3">
        <v>100</v>
      </c>
      <c r="N79" s="350">
        <v>100</v>
      </c>
      <c r="O79" s="352">
        <v>100</v>
      </c>
      <c r="P79" s="3"/>
      <c r="R79"/>
      <c r="S79"/>
      <c r="T79"/>
    </row>
    <row r="80" spans="1:20" x14ac:dyDescent="0.7">
      <c r="A80" s="102">
        <v>74</v>
      </c>
      <c r="B80" s="153" t="s">
        <v>91</v>
      </c>
      <c r="C80" s="153">
        <v>11018</v>
      </c>
      <c r="D80" s="153" t="s">
        <v>517</v>
      </c>
      <c r="E80" s="154">
        <v>100</v>
      </c>
      <c r="F80" s="154">
        <v>100</v>
      </c>
      <c r="G80" s="154">
        <v>100</v>
      </c>
      <c r="H80" s="3">
        <v>100</v>
      </c>
      <c r="I80" s="3">
        <v>100</v>
      </c>
      <c r="J80" s="3">
        <v>100</v>
      </c>
      <c r="K80" s="3">
        <v>100</v>
      </c>
      <c r="L80" s="3">
        <v>100</v>
      </c>
      <c r="M80" s="3">
        <v>100</v>
      </c>
      <c r="N80" s="350">
        <v>100</v>
      </c>
      <c r="O80" s="352">
        <v>100</v>
      </c>
      <c r="P80" s="3"/>
      <c r="R80"/>
      <c r="S80"/>
      <c r="T80"/>
    </row>
    <row r="81" spans="1:20" x14ac:dyDescent="0.7">
      <c r="A81" s="102">
        <v>75</v>
      </c>
      <c r="B81" s="153" t="s">
        <v>91</v>
      </c>
      <c r="C81" s="153">
        <v>11019</v>
      </c>
      <c r="D81" s="153" t="s">
        <v>327</v>
      </c>
      <c r="E81" s="154">
        <v>100</v>
      </c>
      <c r="F81" s="154">
        <v>100</v>
      </c>
      <c r="G81" s="154">
        <v>100</v>
      </c>
      <c r="H81" s="3">
        <v>100</v>
      </c>
      <c r="I81" s="3">
        <v>100</v>
      </c>
      <c r="J81" s="3">
        <v>100</v>
      </c>
      <c r="K81" s="3">
        <v>100</v>
      </c>
      <c r="L81" s="3">
        <v>100</v>
      </c>
      <c r="M81" s="3">
        <v>100</v>
      </c>
      <c r="N81" s="350">
        <v>100</v>
      </c>
      <c r="O81" s="352">
        <v>100</v>
      </c>
      <c r="P81" s="3"/>
      <c r="R81"/>
      <c r="S81"/>
      <c r="T81"/>
    </row>
    <row r="82" spans="1:20" x14ac:dyDescent="0.7">
      <c r="A82" s="102">
        <v>76</v>
      </c>
      <c r="B82" s="153" t="s">
        <v>91</v>
      </c>
      <c r="C82" s="153">
        <v>11020</v>
      </c>
      <c r="D82" s="153" t="s">
        <v>328</v>
      </c>
      <c r="E82" s="154">
        <v>100</v>
      </c>
      <c r="F82" s="154">
        <v>100</v>
      </c>
      <c r="G82" s="154">
        <v>100</v>
      </c>
      <c r="H82" s="3">
        <v>100</v>
      </c>
      <c r="I82" s="3">
        <v>100</v>
      </c>
      <c r="J82" s="3">
        <v>100</v>
      </c>
      <c r="K82" s="3">
        <v>100</v>
      </c>
      <c r="L82" s="3">
        <v>100</v>
      </c>
      <c r="M82" s="3">
        <v>100</v>
      </c>
      <c r="N82" s="350">
        <v>100</v>
      </c>
      <c r="O82" s="352">
        <v>100</v>
      </c>
      <c r="P82" s="3"/>
      <c r="R82"/>
      <c r="S82"/>
      <c r="T82"/>
    </row>
    <row r="83" spans="1:20" x14ac:dyDescent="0.7">
      <c r="A83" s="102">
        <v>77</v>
      </c>
      <c r="B83" s="153" t="s">
        <v>91</v>
      </c>
      <c r="C83" s="153">
        <v>11021</v>
      </c>
      <c r="D83" s="153" t="s">
        <v>329</v>
      </c>
      <c r="E83" s="154">
        <v>100</v>
      </c>
      <c r="F83" s="154">
        <v>100</v>
      </c>
      <c r="G83" s="154">
        <v>100</v>
      </c>
      <c r="H83" s="3">
        <v>100</v>
      </c>
      <c r="I83" s="3">
        <v>100</v>
      </c>
      <c r="J83" s="3">
        <v>100</v>
      </c>
      <c r="K83" s="3">
        <v>100</v>
      </c>
      <c r="L83" s="3">
        <v>100</v>
      </c>
      <c r="M83" s="3">
        <v>100</v>
      </c>
      <c r="N83" s="350">
        <v>100</v>
      </c>
      <c r="O83" s="352">
        <v>100</v>
      </c>
      <c r="P83" s="3"/>
      <c r="R83"/>
      <c r="S83"/>
      <c r="T83"/>
    </row>
    <row r="84" spans="1:20" x14ac:dyDescent="0.7">
      <c r="A84" s="102">
        <v>78</v>
      </c>
      <c r="B84" s="153" t="s">
        <v>91</v>
      </c>
      <c r="C84" s="153">
        <v>11022</v>
      </c>
      <c r="D84" s="153" t="s">
        <v>330</v>
      </c>
      <c r="E84" s="154">
        <v>100</v>
      </c>
      <c r="F84" s="154">
        <v>100</v>
      </c>
      <c r="G84" s="154">
        <v>100</v>
      </c>
      <c r="H84" s="3">
        <v>100</v>
      </c>
      <c r="I84" s="3">
        <v>100</v>
      </c>
      <c r="J84" s="3">
        <v>100</v>
      </c>
      <c r="K84" s="3">
        <v>100</v>
      </c>
      <c r="L84" s="3">
        <v>100</v>
      </c>
      <c r="M84" s="3">
        <v>100</v>
      </c>
      <c r="N84" s="350">
        <v>100</v>
      </c>
      <c r="O84" s="352">
        <v>100</v>
      </c>
      <c r="P84" s="3"/>
      <c r="R84"/>
      <c r="S84"/>
      <c r="T84"/>
    </row>
    <row r="85" spans="1:20" x14ac:dyDescent="0.7">
      <c r="A85" s="102">
        <v>79</v>
      </c>
      <c r="B85" s="153" t="s">
        <v>91</v>
      </c>
      <c r="C85" s="153">
        <v>11023</v>
      </c>
      <c r="D85" s="153" t="s">
        <v>331</v>
      </c>
      <c r="E85" s="154">
        <v>100</v>
      </c>
      <c r="F85" s="154">
        <v>100</v>
      </c>
      <c r="G85" s="154">
        <v>100</v>
      </c>
      <c r="H85" s="3">
        <v>100</v>
      </c>
      <c r="I85" s="3">
        <v>100</v>
      </c>
      <c r="J85" s="3">
        <v>100</v>
      </c>
      <c r="K85" s="3">
        <v>100</v>
      </c>
      <c r="L85" s="3">
        <v>100</v>
      </c>
      <c r="M85" s="3">
        <v>100</v>
      </c>
      <c r="N85" s="350">
        <v>100</v>
      </c>
      <c r="O85" s="352">
        <v>100</v>
      </c>
      <c r="P85" s="3"/>
      <c r="R85"/>
      <c r="S85"/>
      <c r="T85"/>
    </row>
    <row r="86" spans="1:20" x14ac:dyDescent="0.7">
      <c r="A86" s="102">
        <v>80</v>
      </c>
      <c r="B86" s="153" t="s">
        <v>91</v>
      </c>
      <c r="C86" s="153">
        <v>11024</v>
      </c>
      <c r="D86" s="153" t="s">
        <v>332</v>
      </c>
      <c r="E86" s="154">
        <v>100</v>
      </c>
      <c r="F86" s="154">
        <v>100</v>
      </c>
      <c r="G86" s="154">
        <v>100</v>
      </c>
      <c r="H86" s="3">
        <v>100</v>
      </c>
      <c r="I86" s="3">
        <v>100</v>
      </c>
      <c r="J86" s="3">
        <v>100</v>
      </c>
      <c r="K86" s="3">
        <v>100</v>
      </c>
      <c r="L86" s="3">
        <v>100</v>
      </c>
      <c r="M86" s="3">
        <v>100</v>
      </c>
      <c r="N86" s="350">
        <v>100</v>
      </c>
      <c r="O86" s="352">
        <v>100</v>
      </c>
      <c r="P86" s="3"/>
      <c r="R86"/>
      <c r="S86"/>
      <c r="T86"/>
    </row>
    <row r="87" spans="1:20" x14ac:dyDescent="0.7">
      <c r="A87" s="102">
        <v>81</v>
      </c>
      <c r="B87" s="153" t="s">
        <v>91</v>
      </c>
      <c r="C87" s="153">
        <v>11025</v>
      </c>
      <c r="D87" s="153" t="s">
        <v>333</v>
      </c>
      <c r="E87" s="154">
        <v>100</v>
      </c>
      <c r="F87" s="154">
        <v>100</v>
      </c>
      <c r="G87" s="154">
        <v>100</v>
      </c>
      <c r="H87" s="3">
        <v>100</v>
      </c>
      <c r="I87" s="3">
        <v>100</v>
      </c>
      <c r="J87" s="3">
        <v>100</v>
      </c>
      <c r="K87" s="3">
        <v>100</v>
      </c>
      <c r="L87" s="3">
        <v>100</v>
      </c>
      <c r="M87" s="3">
        <v>100</v>
      </c>
      <c r="N87" s="350">
        <v>100</v>
      </c>
      <c r="O87" s="352">
        <v>100</v>
      </c>
      <c r="P87" s="3"/>
      <c r="R87"/>
      <c r="S87"/>
      <c r="T87"/>
    </row>
    <row r="88" spans="1:20" x14ac:dyDescent="0.7">
      <c r="A88" s="102">
        <v>82</v>
      </c>
      <c r="B88" s="153" t="s">
        <v>91</v>
      </c>
      <c r="C88" s="153">
        <v>11026</v>
      </c>
      <c r="D88" s="153" t="s">
        <v>334</v>
      </c>
      <c r="E88" s="154">
        <v>100</v>
      </c>
      <c r="F88" s="154">
        <v>100</v>
      </c>
      <c r="G88" s="154">
        <v>100</v>
      </c>
      <c r="H88" s="3">
        <v>100</v>
      </c>
      <c r="I88" s="3">
        <v>100</v>
      </c>
      <c r="J88" s="3">
        <v>100</v>
      </c>
      <c r="K88" s="3">
        <v>100</v>
      </c>
      <c r="L88" s="3">
        <v>100</v>
      </c>
      <c r="M88" s="3">
        <v>100</v>
      </c>
      <c r="N88" s="350">
        <v>100</v>
      </c>
      <c r="O88" s="352">
        <v>100</v>
      </c>
      <c r="P88" s="3"/>
      <c r="R88"/>
      <c r="S88"/>
      <c r="T88"/>
    </row>
    <row r="89" spans="1:20" x14ac:dyDescent="0.7">
      <c r="A89" s="102">
        <v>83</v>
      </c>
      <c r="B89" s="153" t="s">
        <v>91</v>
      </c>
      <c r="C89" s="153">
        <v>11027</v>
      </c>
      <c r="D89" s="153" t="s">
        <v>335</v>
      </c>
      <c r="E89" s="154">
        <v>100</v>
      </c>
      <c r="F89" s="154">
        <v>100</v>
      </c>
      <c r="G89" s="154">
        <v>100</v>
      </c>
      <c r="H89" s="3">
        <v>100</v>
      </c>
      <c r="I89" s="3">
        <v>100</v>
      </c>
      <c r="J89" s="3">
        <v>100</v>
      </c>
      <c r="K89" s="3">
        <v>100</v>
      </c>
      <c r="L89" s="3">
        <v>100</v>
      </c>
      <c r="M89" s="3">
        <v>100</v>
      </c>
      <c r="N89" s="350">
        <v>100</v>
      </c>
      <c r="O89" s="352">
        <v>100</v>
      </c>
      <c r="P89" s="3"/>
      <c r="R89"/>
      <c r="S89"/>
      <c r="T89"/>
    </row>
    <row r="90" spans="1:20" x14ac:dyDescent="0.7">
      <c r="A90" s="102">
        <v>84</v>
      </c>
      <c r="B90" s="153" t="s">
        <v>91</v>
      </c>
      <c r="C90" s="153">
        <v>11028</v>
      </c>
      <c r="D90" s="155" t="s">
        <v>336</v>
      </c>
      <c r="E90" s="154">
        <v>100</v>
      </c>
      <c r="F90" s="154">
        <v>100</v>
      </c>
      <c r="G90" s="154">
        <v>100</v>
      </c>
      <c r="H90" s="3">
        <v>100</v>
      </c>
      <c r="I90" s="3">
        <v>100</v>
      </c>
      <c r="J90" s="441">
        <v>95</v>
      </c>
      <c r="K90" s="3">
        <v>100</v>
      </c>
      <c r="L90" s="3">
        <v>100</v>
      </c>
      <c r="M90" s="3">
        <v>100</v>
      </c>
      <c r="N90" s="350">
        <v>100</v>
      </c>
      <c r="O90" s="352">
        <v>100</v>
      </c>
      <c r="P90" s="3"/>
      <c r="R90"/>
      <c r="S90"/>
      <c r="T90"/>
    </row>
    <row r="91" spans="1:20" x14ac:dyDescent="0.7">
      <c r="A91" s="102">
        <v>85</v>
      </c>
      <c r="B91" s="153" t="s">
        <v>91</v>
      </c>
      <c r="C91" s="153">
        <v>11029</v>
      </c>
      <c r="D91" s="153" t="s">
        <v>337</v>
      </c>
      <c r="E91" s="154">
        <v>100</v>
      </c>
      <c r="F91" s="154">
        <v>100</v>
      </c>
      <c r="G91" s="154">
        <v>100</v>
      </c>
      <c r="H91" s="3">
        <v>100</v>
      </c>
      <c r="I91" s="3">
        <v>100</v>
      </c>
      <c r="J91" s="3">
        <v>100</v>
      </c>
      <c r="K91" s="3">
        <v>100</v>
      </c>
      <c r="L91" s="3">
        <v>100</v>
      </c>
      <c r="M91" s="3">
        <v>100</v>
      </c>
      <c r="N91" s="350">
        <v>100</v>
      </c>
      <c r="O91" s="352">
        <v>100</v>
      </c>
      <c r="P91" s="3"/>
      <c r="R91"/>
      <c r="S91"/>
      <c r="T91"/>
    </row>
    <row r="92" spans="1:20" x14ac:dyDescent="0.7">
      <c r="A92" s="102">
        <v>86</v>
      </c>
      <c r="B92" s="153" t="s">
        <v>91</v>
      </c>
      <c r="C92" s="153">
        <v>11446</v>
      </c>
      <c r="D92" s="153" t="s">
        <v>518</v>
      </c>
      <c r="E92" s="154">
        <v>100</v>
      </c>
      <c r="F92" s="154">
        <v>100</v>
      </c>
      <c r="G92" s="154">
        <v>100</v>
      </c>
      <c r="H92" s="3">
        <v>100</v>
      </c>
      <c r="I92" s="3">
        <v>100</v>
      </c>
      <c r="J92" s="3">
        <v>100</v>
      </c>
      <c r="K92" s="3">
        <v>100</v>
      </c>
      <c r="L92" s="3">
        <v>100</v>
      </c>
      <c r="M92" s="3">
        <v>100</v>
      </c>
      <c r="N92" s="350">
        <v>100</v>
      </c>
      <c r="O92" s="352">
        <v>100</v>
      </c>
      <c r="P92" s="3"/>
      <c r="R92"/>
      <c r="S92"/>
      <c r="T92"/>
    </row>
    <row r="93" spans="1:20" x14ac:dyDescent="0.7">
      <c r="A93" s="102">
        <v>87</v>
      </c>
      <c r="B93" s="153" t="s">
        <v>91</v>
      </c>
      <c r="C93" s="153">
        <v>25058</v>
      </c>
      <c r="D93" s="153" t="s">
        <v>339</v>
      </c>
      <c r="E93" s="154">
        <v>100</v>
      </c>
      <c r="F93" s="154">
        <v>100</v>
      </c>
      <c r="G93" s="154">
        <v>100</v>
      </c>
      <c r="H93" s="3">
        <v>100</v>
      </c>
      <c r="I93" s="3">
        <v>100</v>
      </c>
      <c r="J93" s="3">
        <v>100</v>
      </c>
      <c r="K93" s="3">
        <v>100</v>
      </c>
      <c r="L93" s="3">
        <v>100</v>
      </c>
      <c r="M93" s="3">
        <v>100</v>
      </c>
      <c r="N93" s="350">
        <v>100</v>
      </c>
      <c r="O93" s="352">
        <v>100</v>
      </c>
      <c r="P93" s="3"/>
      <c r="R93"/>
      <c r="S93"/>
      <c r="T93"/>
    </row>
    <row r="94" spans="1:20" x14ac:dyDescent="0.7">
      <c r="A94" s="102">
        <v>88</v>
      </c>
      <c r="B94" s="3" t="s">
        <v>91</v>
      </c>
      <c r="C94" s="3">
        <v>25059</v>
      </c>
      <c r="D94" s="156" t="s">
        <v>340</v>
      </c>
      <c r="E94" s="154">
        <v>100</v>
      </c>
      <c r="F94" s="154">
        <v>100</v>
      </c>
      <c r="G94" s="154">
        <v>100</v>
      </c>
      <c r="H94" s="3">
        <v>100</v>
      </c>
      <c r="I94" s="3">
        <v>100</v>
      </c>
      <c r="J94" s="441">
        <v>95</v>
      </c>
      <c r="K94" s="3">
        <v>100</v>
      </c>
      <c r="L94" s="3">
        <v>100</v>
      </c>
      <c r="M94" s="3">
        <v>100</v>
      </c>
      <c r="N94" s="350">
        <v>100</v>
      </c>
      <c r="O94" s="352">
        <v>100</v>
      </c>
      <c r="P94" s="3"/>
      <c r="R94"/>
      <c r="S94"/>
      <c r="T94"/>
    </row>
    <row r="98" spans="10:10" x14ac:dyDescent="0.7">
      <c r="J98" s="157"/>
    </row>
  </sheetData>
  <autoFilter ref="A6:WVZ94" xr:uid="{59AEA65C-BBCA-4D9A-A131-A6B90E4B3151}"/>
  <mergeCells count="4">
    <mergeCell ref="A2:P2"/>
    <mergeCell ref="A3:P3"/>
    <mergeCell ref="A4:P4"/>
    <mergeCell ref="A5:P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341B7-4AEF-4BFF-BD4F-6FEFD3052449}">
  <dimension ref="A1:U102"/>
  <sheetViews>
    <sheetView zoomScale="60" zoomScaleNormal="60" workbookViewId="0">
      <selection activeCell="D1" sqref="D1:H1"/>
    </sheetView>
  </sheetViews>
  <sheetFormatPr defaultColWidth="9" defaultRowHeight="21" x14ac:dyDescent="0.6"/>
  <cols>
    <col min="1" max="1" width="5.09765625" style="244" customWidth="1"/>
    <col min="2" max="2" width="8.8984375" style="217" customWidth="1"/>
    <col min="3" max="3" width="9" style="217"/>
    <col min="4" max="4" width="18.19921875" style="217" customWidth="1"/>
    <col min="5" max="5" width="6.8984375" style="244" customWidth="1"/>
    <col min="6" max="6" width="11.19921875" style="244" customWidth="1"/>
    <col min="7" max="7" width="8.8984375" style="244" customWidth="1"/>
    <col min="8" max="8" width="10.8984375" style="217" customWidth="1"/>
    <col min="9" max="9" width="6.3984375" style="217" customWidth="1"/>
    <col min="10" max="10" width="20" style="217" customWidth="1"/>
    <col min="11" max="11" width="16.59765625" style="217" customWidth="1"/>
    <col min="12" max="12" width="18.8984375" style="217" customWidth="1"/>
    <col min="13" max="13" width="14.296875" style="217" customWidth="1"/>
    <col min="14" max="14" width="13.3984375" style="217" customWidth="1"/>
    <col min="15" max="15" width="16.3984375" style="217" customWidth="1"/>
    <col min="16" max="16" width="13.09765625" style="217" customWidth="1"/>
    <col min="17" max="17" width="14" style="217" customWidth="1"/>
    <col min="18" max="18" width="13.3984375" style="217" customWidth="1"/>
    <col min="19" max="21" width="9" style="262"/>
    <col min="22" max="16384" width="9" style="217"/>
  </cols>
  <sheetData>
    <row r="1" spans="1:21" ht="24.6" x14ac:dyDescent="0.7">
      <c r="D1" s="464" t="s">
        <v>822</v>
      </c>
      <c r="E1" s="464"/>
      <c r="F1" s="464"/>
      <c r="G1" s="464"/>
      <c r="H1" s="464"/>
      <c r="S1" s="603"/>
      <c r="T1" s="603"/>
      <c r="U1" s="603"/>
    </row>
    <row r="2" spans="1:21" x14ac:dyDescent="0.6">
      <c r="B2" s="604" t="s">
        <v>862</v>
      </c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  <c r="P2" s="245"/>
      <c r="Q2" s="245"/>
      <c r="R2" s="245"/>
      <c r="S2" s="245"/>
      <c r="T2" s="245"/>
      <c r="U2" s="245"/>
    </row>
    <row r="3" spans="1:21" s="247" customFormat="1" x14ac:dyDescent="0.25">
      <c r="A3" s="597" t="s">
        <v>100</v>
      </c>
      <c r="B3" s="597" t="s">
        <v>88</v>
      </c>
      <c r="C3" s="597" t="s">
        <v>96</v>
      </c>
      <c r="D3" s="597" t="s">
        <v>101</v>
      </c>
      <c r="E3" s="605" t="s">
        <v>102</v>
      </c>
      <c r="F3" s="605" t="s">
        <v>651</v>
      </c>
      <c r="G3" s="605" t="s">
        <v>652</v>
      </c>
      <c r="H3" s="590" t="s">
        <v>653</v>
      </c>
      <c r="I3" s="592" t="s">
        <v>654</v>
      </c>
      <c r="J3" s="592" t="s">
        <v>107</v>
      </c>
      <c r="K3" s="594" t="s">
        <v>655</v>
      </c>
      <c r="L3" s="595"/>
      <c r="M3" s="595"/>
      <c r="N3" s="596"/>
      <c r="O3" s="599" t="s">
        <v>656</v>
      </c>
      <c r="P3" s="600"/>
      <c r="Q3" s="600"/>
      <c r="R3" s="601"/>
      <c r="S3" s="602" t="s">
        <v>657</v>
      </c>
      <c r="T3" s="602"/>
      <c r="U3" s="602"/>
    </row>
    <row r="4" spans="1:21" s="251" customFormat="1" ht="42" x14ac:dyDescent="0.6">
      <c r="A4" s="598"/>
      <c r="B4" s="598"/>
      <c r="C4" s="598"/>
      <c r="D4" s="598"/>
      <c r="E4" s="606"/>
      <c r="F4" s="606"/>
      <c r="G4" s="606"/>
      <c r="H4" s="591"/>
      <c r="I4" s="593"/>
      <c r="J4" s="593"/>
      <c r="K4" s="246" t="s">
        <v>658</v>
      </c>
      <c r="L4" s="246" t="s">
        <v>659</v>
      </c>
      <c r="M4" s="246" t="s">
        <v>660</v>
      </c>
      <c r="N4" s="246" t="s">
        <v>661</v>
      </c>
      <c r="O4" s="248" t="s">
        <v>662</v>
      </c>
      <c r="P4" s="249" t="s">
        <v>548</v>
      </c>
      <c r="Q4" s="248" t="s">
        <v>663</v>
      </c>
      <c r="R4" s="248" t="s">
        <v>661</v>
      </c>
      <c r="S4" s="246" t="s">
        <v>664</v>
      </c>
      <c r="T4" s="246" t="s">
        <v>665</v>
      </c>
      <c r="U4" s="250" t="s">
        <v>666</v>
      </c>
    </row>
    <row r="5" spans="1:21" s="262" customFormat="1" ht="27" x14ac:dyDescent="0.75">
      <c r="A5" s="252" t="s">
        <v>667</v>
      </c>
      <c r="B5" s="253" t="s">
        <v>95</v>
      </c>
      <c r="C5" s="253" t="s">
        <v>5</v>
      </c>
      <c r="D5" s="253" t="s">
        <v>549</v>
      </c>
      <c r="E5" s="252" t="s">
        <v>106</v>
      </c>
      <c r="F5" s="252" t="s">
        <v>108</v>
      </c>
      <c r="G5" s="252">
        <v>392</v>
      </c>
      <c r="H5" s="254">
        <v>106378</v>
      </c>
      <c r="I5" s="252">
        <v>16</v>
      </c>
      <c r="J5" s="255" t="s">
        <v>121</v>
      </c>
      <c r="K5" s="256">
        <v>433006090.44</v>
      </c>
      <c r="L5" s="256">
        <v>381555</v>
      </c>
      <c r="M5" s="257">
        <v>1134.8499999999999</v>
      </c>
      <c r="N5" s="258">
        <v>1173.1099999999999</v>
      </c>
      <c r="O5" s="256">
        <v>588971266.88</v>
      </c>
      <c r="P5" s="256">
        <v>43336.71</v>
      </c>
      <c r="Q5" s="259">
        <v>13590.59</v>
      </c>
      <c r="R5" s="260">
        <v>18374.84</v>
      </c>
      <c r="S5" s="261" t="str">
        <f t="shared" ref="S5:S68" si="0">IF(AND(M5&lt;=N5),"1","0")</f>
        <v>1</v>
      </c>
      <c r="T5" s="261" t="str">
        <f>IF(AND(Q5&lt;=R5),"1","0")</f>
        <v>1</v>
      </c>
      <c r="U5" s="261" t="str">
        <f t="shared" ref="U5:U68" si="1">IF(AND(M5&lt;=N5,Q5&lt;=R5),"1","0")</f>
        <v>1</v>
      </c>
    </row>
    <row r="6" spans="1:21" s="262" customFormat="1" ht="27" x14ac:dyDescent="0.75">
      <c r="A6" s="252" t="s">
        <v>667</v>
      </c>
      <c r="B6" s="253" t="s">
        <v>95</v>
      </c>
      <c r="C6" s="253" t="s">
        <v>63</v>
      </c>
      <c r="D6" s="253" t="s">
        <v>550</v>
      </c>
      <c r="E6" s="252" t="s">
        <v>105</v>
      </c>
      <c r="F6" s="252" t="s">
        <v>109</v>
      </c>
      <c r="G6" s="252">
        <v>30</v>
      </c>
      <c r="H6" s="254">
        <v>39229</v>
      </c>
      <c r="I6" s="252">
        <v>6</v>
      </c>
      <c r="J6" s="255" t="s">
        <v>122</v>
      </c>
      <c r="K6" s="256">
        <v>99627591.409999996</v>
      </c>
      <c r="L6" s="256">
        <v>100545</v>
      </c>
      <c r="M6" s="257">
        <v>990.88</v>
      </c>
      <c r="N6" s="258">
        <v>982.56</v>
      </c>
      <c r="O6" s="256">
        <v>19334489.879999999</v>
      </c>
      <c r="P6" s="256">
        <v>1230.1199999999999</v>
      </c>
      <c r="Q6" s="259">
        <v>15717.58</v>
      </c>
      <c r="R6" s="260">
        <v>18560.68</v>
      </c>
      <c r="S6" s="261" t="str">
        <f t="shared" si="0"/>
        <v>0</v>
      </c>
      <c r="T6" s="261" t="str">
        <f t="shared" ref="T6:T69" si="2">IF(AND(Q6&lt;=R6),"1","0")</f>
        <v>1</v>
      </c>
      <c r="U6" s="261" t="str">
        <f t="shared" si="1"/>
        <v>0</v>
      </c>
    </row>
    <row r="7" spans="1:21" s="262" customFormat="1" ht="27" x14ac:dyDescent="0.75">
      <c r="A7" s="252" t="s">
        <v>667</v>
      </c>
      <c r="B7" s="253" t="s">
        <v>95</v>
      </c>
      <c r="C7" s="253" t="s">
        <v>64</v>
      </c>
      <c r="D7" s="253" t="s">
        <v>551</v>
      </c>
      <c r="E7" s="252" t="s">
        <v>105</v>
      </c>
      <c r="F7" s="252" t="s">
        <v>109</v>
      </c>
      <c r="G7" s="252">
        <v>40</v>
      </c>
      <c r="H7" s="254">
        <v>44414</v>
      </c>
      <c r="I7" s="252">
        <v>6</v>
      </c>
      <c r="J7" s="255" t="s">
        <v>122</v>
      </c>
      <c r="K7" s="256">
        <v>85083692</v>
      </c>
      <c r="L7" s="256">
        <v>85965</v>
      </c>
      <c r="M7" s="257">
        <v>989.75</v>
      </c>
      <c r="N7" s="258">
        <v>982.56</v>
      </c>
      <c r="O7" s="256">
        <v>26550370.75</v>
      </c>
      <c r="P7" s="256">
        <v>1507.9</v>
      </c>
      <c r="Q7" s="259">
        <v>17607.560000000001</v>
      </c>
      <c r="R7" s="260">
        <v>18560.68</v>
      </c>
      <c r="S7" s="261" t="str">
        <f t="shared" si="0"/>
        <v>0</v>
      </c>
      <c r="T7" s="261" t="str">
        <f t="shared" si="2"/>
        <v>1</v>
      </c>
      <c r="U7" s="261" t="str">
        <f t="shared" si="1"/>
        <v>0</v>
      </c>
    </row>
    <row r="8" spans="1:21" s="262" customFormat="1" ht="27" x14ac:dyDescent="0.75">
      <c r="A8" s="252" t="s">
        <v>667</v>
      </c>
      <c r="B8" s="253" t="s">
        <v>95</v>
      </c>
      <c r="C8" s="253" t="s">
        <v>65</v>
      </c>
      <c r="D8" s="253" t="s">
        <v>552</v>
      </c>
      <c r="E8" s="252" t="s">
        <v>105</v>
      </c>
      <c r="F8" s="252" t="s">
        <v>109</v>
      </c>
      <c r="G8" s="252">
        <v>43</v>
      </c>
      <c r="H8" s="254">
        <v>26994</v>
      </c>
      <c r="I8" s="252">
        <v>5</v>
      </c>
      <c r="J8" s="255" t="s">
        <v>123</v>
      </c>
      <c r="K8" s="256">
        <v>83710534.670000002</v>
      </c>
      <c r="L8" s="256">
        <v>95431</v>
      </c>
      <c r="M8" s="257">
        <v>877.18</v>
      </c>
      <c r="N8" s="258">
        <v>1010.31</v>
      </c>
      <c r="O8" s="256">
        <v>34561593.689999998</v>
      </c>
      <c r="P8" s="256">
        <v>1814.41</v>
      </c>
      <c r="Q8" s="259">
        <v>19048.419999999998</v>
      </c>
      <c r="R8" s="260">
        <v>22292.55</v>
      </c>
      <c r="S8" s="261" t="str">
        <f t="shared" si="0"/>
        <v>1</v>
      </c>
      <c r="T8" s="261" t="str">
        <f t="shared" si="2"/>
        <v>1</v>
      </c>
      <c r="U8" s="261" t="str">
        <f t="shared" si="1"/>
        <v>1</v>
      </c>
    </row>
    <row r="9" spans="1:21" s="262" customFormat="1" ht="27" x14ac:dyDescent="0.75">
      <c r="A9" s="252" t="s">
        <v>667</v>
      </c>
      <c r="B9" s="253" t="s">
        <v>95</v>
      </c>
      <c r="C9" s="253" t="s">
        <v>66</v>
      </c>
      <c r="D9" s="253" t="s">
        <v>553</v>
      </c>
      <c r="E9" s="252" t="s">
        <v>105</v>
      </c>
      <c r="F9" s="252" t="s">
        <v>109</v>
      </c>
      <c r="G9" s="252">
        <v>36</v>
      </c>
      <c r="H9" s="254">
        <v>17669</v>
      </c>
      <c r="I9" s="252">
        <v>5</v>
      </c>
      <c r="J9" s="255" t="s">
        <v>123</v>
      </c>
      <c r="K9" s="256">
        <v>58248095.409999996</v>
      </c>
      <c r="L9" s="256">
        <v>58572</v>
      </c>
      <c r="M9" s="257">
        <v>994.47</v>
      </c>
      <c r="N9" s="258">
        <v>1010.31</v>
      </c>
      <c r="O9" s="256">
        <v>16950926.59</v>
      </c>
      <c r="P9" s="256">
        <v>1092.05</v>
      </c>
      <c r="Q9" s="259">
        <v>15522.07</v>
      </c>
      <c r="R9" s="260">
        <v>22292.55</v>
      </c>
      <c r="S9" s="261" t="str">
        <f t="shared" si="0"/>
        <v>1</v>
      </c>
      <c r="T9" s="261" t="str">
        <f t="shared" si="2"/>
        <v>1</v>
      </c>
      <c r="U9" s="261" t="str">
        <f t="shared" si="1"/>
        <v>1</v>
      </c>
    </row>
    <row r="10" spans="1:21" s="262" customFormat="1" ht="27" x14ac:dyDescent="0.75">
      <c r="A10" s="252" t="s">
        <v>667</v>
      </c>
      <c r="B10" s="253" t="s">
        <v>95</v>
      </c>
      <c r="C10" s="253" t="s">
        <v>67</v>
      </c>
      <c r="D10" s="253" t="s">
        <v>554</v>
      </c>
      <c r="E10" s="252" t="s">
        <v>105</v>
      </c>
      <c r="F10" s="252" t="s">
        <v>109</v>
      </c>
      <c r="G10" s="252">
        <v>30</v>
      </c>
      <c r="H10" s="254">
        <v>32646</v>
      </c>
      <c r="I10" s="252">
        <v>6</v>
      </c>
      <c r="J10" s="255" t="s">
        <v>122</v>
      </c>
      <c r="K10" s="256">
        <v>95398643.450000003</v>
      </c>
      <c r="L10" s="256">
        <v>114748</v>
      </c>
      <c r="M10" s="257">
        <v>831.38</v>
      </c>
      <c r="N10" s="258">
        <v>982.56</v>
      </c>
      <c r="O10" s="256">
        <v>24658835.760000002</v>
      </c>
      <c r="P10" s="256">
        <v>1635.28</v>
      </c>
      <c r="Q10" s="259">
        <v>15079.27</v>
      </c>
      <c r="R10" s="260">
        <v>18560.68</v>
      </c>
      <c r="S10" s="261" t="str">
        <f t="shared" si="0"/>
        <v>1</v>
      </c>
      <c r="T10" s="261" t="str">
        <f t="shared" si="2"/>
        <v>1</v>
      </c>
      <c r="U10" s="261" t="str">
        <f t="shared" si="1"/>
        <v>1</v>
      </c>
    </row>
    <row r="11" spans="1:21" s="262" customFormat="1" ht="27" x14ac:dyDescent="0.75">
      <c r="A11" s="252" t="s">
        <v>667</v>
      </c>
      <c r="B11" s="253" t="s">
        <v>95</v>
      </c>
      <c r="C11" s="253" t="s">
        <v>68</v>
      </c>
      <c r="D11" s="253" t="s">
        <v>555</v>
      </c>
      <c r="E11" s="252" t="s">
        <v>105</v>
      </c>
      <c r="F11" s="252" t="s">
        <v>109</v>
      </c>
      <c r="G11" s="252">
        <v>61</v>
      </c>
      <c r="H11" s="254">
        <v>54029</v>
      </c>
      <c r="I11" s="252">
        <v>6</v>
      </c>
      <c r="J11" s="255" t="s">
        <v>122</v>
      </c>
      <c r="K11" s="256">
        <v>102106156.26000001</v>
      </c>
      <c r="L11" s="256">
        <v>117133</v>
      </c>
      <c r="M11" s="257">
        <v>871.71</v>
      </c>
      <c r="N11" s="258">
        <v>982.56</v>
      </c>
      <c r="O11" s="256">
        <v>44877424.109999999</v>
      </c>
      <c r="P11" s="256">
        <v>3147.71</v>
      </c>
      <c r="Q11" s="259">
        <v>14257.18</v>
      </c>
      <c r="R11" s="260">
        <v>18560.68</v>
      </c>
      <c r="S11" s="261" t="str">
        <f t="shared" si="0"/>
        <v>1</v>
      </c>
      <c r="T11" s="261" t="str">
        <f t="shared" si="2"/>
        <v>1</v>
      </c>
      <c r="U11" s="261" t="str">
        <f t="shared" si="1"/>
        <v>1</v>
      </c>
    </row>
    <row r="12" spans="1:21" s="262" customFormat="1" ht="27" x14ac:dyDescent="0.75">
      <c r="A12" s="252" t="s">
        <v>667</v>
      </c>
      <c r="B12" s="253" t="s">
        <v>95</v>
      </c>
      <c r="C12" s="253" t="s">
        <v>69</v>
      </c>
      <c r="D12" s="253" t="s">
        <v>556</v>
      </c>
      <c r="E12" s="252" t="s">
        <v>105</v>
      </c>
      <c r="F12" s="252" t="s">
        <v>111</v>
      </c>
      <c r="G12" s="252">
        <v>90</v>
      </c>
      <c r="H12" s="254">
        <v>53438</v>
      </c>
      <c r="I12" s="252">
        <v>12</v>
      </c>
      <c r="J12" s="255" t="s">
        <v>128</v>
      </c>
      <c r="K12" s="256">
        <v>184074011.69999999</v>
      </c>
      <c r="L12" s="256">
        <v>191202</v>
      </c>
      <c r="M12" s="257">
        <v>962.72</v>
      </c>
      <c r="N12" s="258">
        <v>1018.88</v>
      </c>
      <c r="O12" s="256">
        <v>65184017.280000001</v>
      </c>
      <c r="P12" s="256">
        <v>4682.76</v>
      </c>
      <c r="Q12" s="259">
        <v>13919.99</v>
      </c>
      <c r="R12" s="260">
        <v>20000.66</v>
      </c>
      <c r="S12" s="261" t="str">
        <f t="shared" si="0"/>
        <v>1</v>
      </c>
      <c r="T12" s="261" t="str">
        <f t="shared" si="2"/>
        <v>1</v>
      </c>
      <c r="U12" s="261" t="str">
        <f t="shared" si="1"/>
        <v>1</v>
      </c>
    </row>
    <row r="13" spans="1:21" s="262" customFormat="1" ht="27" x14ac:dyDescent="0.75">
      <c r="A13" s="252" t="s">
        <v>667</v>
      </c>
      <c r="B13" s="253" t="s">
        <v>95</v>
      </c>
      <c r="C13" s="253" t="s">
        <v>70</v>
      </c>
      <c r="D13" s="253" t="s">
        <v>557</v>
      </c>
      <c r="E13" s="252" t="s">
        <v>105</v>
      </c>
      <c r="F13" s="252" t="s">
        <v>109</v>
      </c>
      <c r="G13" s="252">
        <v>48</v>
      </c>
      <c r="H13" s="254">
        <v>37692</v>
      </c>
      <c r="I13" s="252">
        <v>6</v>
      </c>
      <c r="J13" s="255" t="s">
        <v>122</v>
      </c>
      <c r="K13" s="256">
        <v>94154565.519999996</v>
      </c>
      <c r="L13" s="256">
        <v>98765</v>
      </c>
      <c r="M13" s="257">
        <v>953.32</v>
      </c>
      <c r="N13" s="258">
        <v>982.56</v>
      </c>
      <c r="O13" s="256">
        <v>30703173.82</v>
      </c>
      <c r="P13" s="256">
        <v>1936.57</v>
      </c>
      <c r="Q13" s="259">
        <v>15854.39</v>
      </c>
      <c r="R13" s="260">
        <v>18560.68</v>
      </c>
      <c r="S13" s="261" t="str">
        <f t="shared" si="0"/>
        <v>1</v>
      </c>
      <c r="T13" s="261" t="str">
        <f t="shared" si="2"/>
        <v>1</v>
      </c>
      <c r="U13" s="261" t="str">
        <f t="shared" si="1"/>
        <v>1</v>
      </c>
    </row>
    <row r="14" spans="1:21" s="262" customFormat="1" ht="27" x14ac:dyDescent="0.75">
      <c r="A14" s="252" t="s">
        <v>667</v>
      </c>
      <c r="B14" s="253" t="s">
        <v>95</v>
      </c>
      <c r="C14" s="253" t="s">
        <v>71</v>
      </c>
      <c r="D14" s="253" t="s">
        <v>558</v>
      </c>
      <c r="E14" s="252" t="s">
        <v>105</v>
      </c>
      <c r="F14" s="252" t="s">
        <v>109</v>
      </c>
      <c r="G14" s="252">
        <v>50</v>
      </c>
      <c r="H14" s="254">
        <v>43356</v>
      </c>
      <c r="I14" s="252">
        <v>6</v>
      </c>
      <c r="J14" s="255" t="s">
        <v>122</v>
      </c>
      <c r="K14" s="256">
        <v>97126506.620000005</v>
      </c>
      <c r="L14" s="256">
        <v>105703</v>
      </c>
      <c r="M14" s="257">
        <v>918.86</v>
      </c>
      <c r="N14" s="258">
        <v>982.56</v>
      </c>
      <c r="O14" s="256">
        <v>44210194.859999999</v>
      </c>
      <c r="P14" s="256">
        <v>2608.16</v>
      </c>
      <c r="Q14" s="259">
        <v>16950.73</v>
      </c>
      <c r="R14" s="260">
        <v>18560.68</v>
      </c>
      <c r="S14" s="261" t="str">
        <f t="shared" si="0"/>
        <v>1</v>
      </c>
      <c r="T14" s="261" t="str">
        <f t="shared" si="2"/>
        <v>1</v>
      </c>
      <c r="U14" s="261" t="str">
        <f t="shared" si="1"/>
        <v>1</v>
      </c>
    </row>
    <row r="15" spans="1:21" s="262" customFormat="1" ht="27" x14ac:dyDescent="0.75">
      <c r="A15" s="252" t="s">
        <v>667</v>
      </c>
      <c r="B15" s="253" t="s">
        <v>95</v>
      </c>
      <c r="C15" s="253" t="s">
        <v>76</v>
      </c>
      <c r="D15" s="253" t="s">
        <v>559</v>
      </c>
      <c r="E15" s="252" t="s">
        <v>105</v>
      </c>
      <c r="F15" s="252" t="s">
        <v>111</v>
      </c>
      <c r="G15" s="252">
        <v>234</v>
      </c>
      <c r="H15" s="254">
        <v>60381</v>
      </c>
      <c r="I15" s="252">
        <v>13</v>
      </c>
      <c r="J15" s="255" t="s">
        <v>125</v>
      </c>
      <c r="K15" s="256">
        <v>166650768.33000001</v>
      </c>
      <c r="L15" s="256">
        <v>169888</v>
      </c>
      <c r="M15" s="257">
        <v>980.94</v>
      </c>
      <c r="N15" s="258">
        <v>1012.86</v>
      </c>
      <c r="O15" s="256">
        <v>142194428.75</v>
      </c>
      <c r="P15" s="256">
        <v>11347.04</v>
      </c>
      <c r="Q15" s="259">
        <v>12531.41</v>
      </c>
      <c r="R15" s="260">
        <v>17847.25</v>
      </c>
      <c r="S15" s="261" t="str">
        <f t="shared" si="0"/>
        <v>1</v>
      </c>
      <c r="T15" s="261" t="str">
        <f t="shared" si="2"/>
        <v>1</v>
      </c>
      <c r="U15" s="261" t="str">
        <f t="shared" si="1"/>
        <v>1</v>
      </c>
    </row>
    <row r="16" spans="1:21" s="262" customFormat="1" ht="27" x14ac:dyDescent="0.75">
      <c r="A16" s="252" t="s">
        <v>667</v>
      </c>
      <c r="B16" s="253" t="s">
        <v>95</v>
      </c>
      <c r="C16" s="253" t="s">
        <v>87</v>
      </c>
      <c r="D16" s="253" t="s">
        <v>560</v>
      </c>
      <c r="E16" s="252" t="s">
        <v>105</v>
      </c>
      <c r="F16" s="252" t="s">
        <v>112</v>
      </c>
      <c r="G16" s="252">
        <v>20</v>
      </c>
      <c r="H16" s="254">
        <v>11638</v>
      </c>
      <c r="I16" s="252">
        <v>2</v>
      </c>
      <c r="J16" s="255" t="s">
        <v>126</v>
      </c>
      <c r="K16" s="256">
        <v>31841537.23</v>
      </c>
      <c r="L16" s="256">
        <v>41030</v>
      </c>
      <c r="M16" s="257">
        <v>776.06</v>
      </c>
      <c r="N16" s="258">
        <v>1227.08</v>
      </c>
      <c r="O16" s="256">
        <v>13098490.09</v>
      </c>
      <c r="P16" s="256">
        <v>868.34</v>
      </c>
      <c r="Q16" s="259">
        <v>15084.55</v>
      </c>
      <c r="R16" s="260">
        <v>25036.73</v>
      </c>
      <c r="S16" s="261" t="str">
        <f t="shared" si="0"/>
        <v>1</v>
      </c>
      <c r="T16" s="261" t="str">
        <f t="shared" si="2"/>
        <v>1</v>
      </c>
      <c r="U16" s="261" t="str">
        <f t="shared" si="1"/>
        <v>1</v>
      </c>
    </row>
    <row r="17" spans="1:21" s="262" customFormat="1" ht="27" x14ac:dyDescent="0.75">
      <c r="A17" s="252" t="s">
        <v>667</v>
      </c>
      <c r="B17" s="253" t="s">
        <v>89</v>
      </c>
      <c r="C17" s="253" t="s">
        <v>37</v>
      </c>
      <c r="D17" s="253" t="s">
        <v>561</v>
      </c>
      <c r="E17" s="252" t="s">
        <v>106</v>
      </c>
      <c r="F17" s="252" t="s">
        <v>108</v>
      </c>
      <c r="G17" s="252">
        <v>273</v>
      </c>
      <c r="H17" s="254">
        <v>76101</v>
      </c>
      <c r="I17" s="252">
        <v>16</v>
      </c>
      <c r="J17" s="255" t="s">
        <v>121</v>
      </c>
      <c r="K17" s="256">
        <v>299298170.19999999</v>
      </c>
      <c r="L17" s="256">
        <v>246221</v>
      </c>
      <c r="M17" s="257">
        <v>1215.57</v>
      </c>
      <c r="N17" s="258">
        <v>1173.1099999999999</v>
      </c>
      <c r="O17" s="256">
        <v>402435298.11000001</v>
      </c>
      <c r="P17" s="256">
        <v>25751.09</v>
      </c>
      <c r="Q17" s="259">
        <v>15627.9</v>
      </c>
      <c r="R17" s="260">
        <v>18374.84</v>
      </c>
      <c r="S17" s="261" t="str">
        <f t="shared" si="0"/>
        <v>0</v>
      </c>
      <c r="T17" s="261" t="str">
        <f t="shared" si="2"/>
        <v>1</v>
      </c>
      <c r="U17" s="261" t="str">
        <f t="shared" si="1"/>
        <v>0</v>
      </c>
    </row>
    <row r="18" spans="1:21" s="262" customFormat="1" ht="27" x14ac:dyDescent="0.75">
      <c r="A18" s="252" t="s">
        <v>667</v>
      </c>
      <c r="B18" s="253" t="s">
        <v>89</v>
      </c>
      <c r="C18" s="253" t="s">
        <v>38</v>
      </c>
      <c r="D18" s="253" t="s">
        <v>562</v>
      </c>
      <c r="E18" s="252" t="s">
        <v>105</v>
      </c>
      <c r="F18" s="252" t="s">
        <v>109</v>
      </c>
      <c r="G18" s="252">
        <v>37</v>
      </c>
      <c r="H18" s="254">
        <v>41639</v>
      </c>
      <c r="I18" s="252">
        <v>6</v>
      </c>
      <c r="J18" s="255" t="s">
        <v>122</v>
      </c>
      <c r="K18" s="256">
        <v>89463431.640000001</v>
      </c>
      <c r="L18" s="256">
        <v>97164</v>
      </c>
      <c r="M18" s="257">
        <v>920.75</v>
      </c>
      <c r="N18" s="258">
        <v>982.56</v>
      </c>
      <c r="O18" s="256">
        <v>32637376.350000001</v>
      </c>
      <c r="P18" s="256">
        <v>2456.94</v>
      </c>
      <c r="Q18" s="259">
        <v>13283.76</v>
      </c>
      <c r="R18" s="260">
        <v>18560.68</v>
      </c>
      <c r="S18" s="261" t="str">
        <f t="shared" si="0"/>
        <v>1</v>
      </c>
      <c r="T18" s="261" t="str">
        <f t="shared" si="2"/>
        <v>1</v>
      </c>
      <c r="U18" s="261" t="str">
        <f t="shared" si="1"/>
        <v>1</v>
      </c>
    </row>
    <row r="19" spans="1:21" s="262" customFormat="1" ht="27" x14ac:dyDescent="0.75">
      <c r="A19" s="252" t="s">
        <v>667</v>
      </c>
      <c r="B19" s="253" t="s">
        <v>89</v>
      </c>
      <c r="C19" s="253" t="s">
        <v>40</v>
      </c>
      <c r="D19" s="253" t="s">
        <v>563</v>
      </c>
      <c r="E19" s="252" t="s">
        <v>105</v>
      </c>
      <c r="F19" s="252" t="s">
        <v>110</v>
      </c>
      <c r="G19" s="252">
        <v>73</v>
      </c>
      <c r="H19" s="254">
        <v>48907</v>
      </c>
      <c r="I19" s="252">
        <v>9</v>
      </c>
      <c r="J19" s="255" t="s">
        <v>186</v>
      </c>
      <c r="K19" s="256">
        <v>108885165.06</v>
      </c>
      <c r="L19" s="256">
        <v>134936</v>
      </c>
      <c r="M19" s="257">
        <v>806.94</v>
      </c>
      <c r="N19" s="258">
        <v>992.97</v>
      </c>
      <c r="O19" s="256">
        <v>64544225</v>
      </c>
      <c r="P19" s="256">
        <v>5589.2</v>
      </c>
      <c r="Q19" s="259">
        <v>11548.03</v>
      </c>
      <c r="R19" s="260">
        <v>19459.21</v>
      </c>
      <c r="S19" s="261" t="str">
        <f t="shared" si="0"/>
        <v>1</v>
      </c>
      <c r="T19" s="261" t="str">
        <f t="shared" si="2"/>
        <v>1</v>
      </c>
      <c r="U19" s="261" t="str">
        <f t="shared" si="1"/>
        <v>1</v>
      </c>
    </row>
    <row r="20" spans="1:21" s="262" customFormat="1" ht="27" x14ac:dyDescent="0.75">
      <c r="A20" s="252" t="s">
        <v>667</v>
      </c>
      <c r="B20" s="253" t="s">
        <v>89</v>
      </c>
      <c r="C20" s="253" t="s">
        <v>43</v>
      </c>
      <c r="D20" s="253" t="s">
        <v>564</v>
      </c>
      <c r="E20" s="252" t="s">
        <v>105</v>
      </c>
      <c r="F20" s="252" t="s">
        <v>111</v>
      </c>
      <c r="G20" s="252">
        <v>125</v>
      </c>
      <c r="H20" s="254">
        <v>53566</v>
      </c>
      <c r="I20" s="252">
        <v>13</v>
      </c>
      <c r="J20" s="255" t="s">
        <v>125</v>
      </c>
      <c r="K20" s="256">
        <v>120558303.95999999</v>
      </c>
      <c r="L20" s="256">
        <v>121006</v>
      </c>
      <c r="M20" s="257">
        <v>996.3</v>
      </c>
      <c r="N20" s="258">
        <v>1012.86</v>
      </c>
      <c r="O20" s="256">
        <v>91276689.870000005</v>
      </c>
      <c r="P20" s="256">
        <v>5591.65</v>
      </c>
      <c r="Q20" s="259">
        <v>16323.75</v>
      </c>
      <c r="R20" s="260">
        <v>17847.25</v>
      </c>
      <c r="S20" s="261" t="str">
        <f t="shared" si="0"/>
        <v>1</v>
      </c>
      <c r="T20" s="261" t="str">
        <f t="shared" si="2"/>
        <v>1</v>
      </c>
      <c r="U20" s="261" t="str">
        <f t="shared" si="1"/>
        <v>1</v>
      </c>
    </row>
    <row r="21" spans="1:21" s="262" customFormat="1" ht="27" x14ac:dyDescent="0.75">
      <c r="A21" s="252" t="s">
        <v>667</v>
      </c>
      <c r="B21" s="253" t="s">
        <v>89</v>
      </c>
      <c r="C21" s="253" t="s">
        <v>44</v>
      </c>
      <c r="D21" s="253" t="s">
        <v>565</v>
      </c>
      <c r="E21" s="252" t="s">
        <v>105</v>
      </c>
      <c r="F21" s="252" t="s">
        <v>109</v>
      </c>
      <c r="G21" s="252">
        <v>41</v>
      </c>
      <c r="H21" s="254">
        <v>30903</v>
      </c>
      <c r="I21" s="252">
        <v>6</v>
      </c>
      <c r="J21" s="255" t="s">
        <v>122</v>
      </c>
      <c r="K21" s="256">
        <v>81982681.909999996</v>
      </c>
      <c r="L21" s="256">
        <v>101002</v>
      </c>
      <c r="M21" s="257">
        <v>811.69</v>
      </c>
      <c r="N21" s="258">
        <v>982.56</v>
      </c>
      <c r="O21" s="256">
        <v>36848904.649999999</v>
      </c>
      <c r="P21" s="256">
        <v>2598.08</v>
      </c>
      <c r="Q21" s="259">
        <v>14183.15</v>
      </c>
      <c r="R21" s="260">
        <v>18560.68</v>
      </c>
      <c r="S21" s="261" t="str">
        <f t="shared" si="0"/>
        <v>1</v>
      </c>
      <c r="T21" s="261" t="str">
        <f t="shared" si="2"/>
        <v>1</v>
      </c>
      <c r="U21" s="261" t="str">
        <f t="shared" si="1"/>
        <v>1</v>
      </c>
    </row>
    <row r="22" spans="1:21" s="262" customFormat="1" ht="27" x14ac:dyDescent="0.75">
      <c r="A22" s="252" t="s">
        <v>667</v>
      </c>
      <c r="B22" s="253" t="s">
        <v>89</v>
      </c>
      <c r="C22" s="253" t="s">
        <v>45</v>
      </c>
      <c r="D22" s="253" t="s">
        <v>566</v>
      </c>
      <c r="E22" s="252" t="s">
        <v>105</v>
      </c>
      <c r="F22" s="252" t="s">
        <v>109</v>
      </c>
      <c r="G22" s="252">
        <v>52</v>
      </c>
      <c r="H22" s="254">
        <v>31150</v>
      </c>
      <c r="I22" s="252">
        <v>6</v>
      </c>
      <c r="J22" s="255" t="s">
        <v>122</v>
      </c>
      <c r="K22" s="256">
        <v>78772586.180000007</v>
      </c>
      <c r="L22" s="256">
        <v>82092</v>
      </c>
      <c r="M22" s="257">
        <v>959.56</v>
      </c>
      <c r="N22" s="258">
        <v>982.56</v>
      </c>
      <c r="O22" s="256">
        <v>42488033.539999999</v>
      </c>
      <c r="P22" s="256">
        <v>2806.08</v>
      </c>
      <c r="Q22" s="259">
        <v>15141.41</v>
      </c>
      <c r="R22" s="260">
        <v>18560.68</v>
      </c>
      <c r="S22" s="261" t="str">
        <f t="shared" si="0"/>
        <v>1</v>
      </c>
      <c r="T22" s="261" t="str">
        <f t="shared" si="2"/>
        <v>1</v>
      </c>
      <c r="U22" s="261" t="str">
        <f t="shared" si="1"/>
        <v>1</v>
      </c>
    </row>
    <row r="23" spans="1:21" s="262" customFormat="1" ht="27" x14ac:dyDescent="0.75">
      <c r="A23" s="252" t="s">
        <v>667</v>
      </c>
      <c r="B23" s="253" t="s">
        <v>89</v>
      </c>
      <c r="C23" s="253" t="s">
        <v>46</v>
      </c>
      <c r="D23" s="253" t="s">
        <v>567</v>
      </c>
      <c r="E23" s="252" t="s">
        <v>105</v>
      </c>
      <c r="F23" s="252" t="s">
        <v>109</v>
      </c>
      <c r="G23" s="252">
        <v>38</v>
      </c>
      <c r="H23" s="254">
        <v>31592</v>
      </c>
      <c r="I23" s="252">
        <v>6</v>
      </c>
      <c r="J23" s="255" t="s">
        <v>122</v>
      </c>
      <c r="K23" s="256">
        <v>74936789.909999996</v>
      </c>
      <c r="L23" s="256">
        <v>83628</v>
      </c>
      <c r="M23" s="257">
        <v>896.07</v>
      </c>
      <c r="N23" s="258">
        <v>982.56</v>
      </c>
      <c r="O23" s="256">
        <v>29434393.43</v>
      </c>
      <c r="P23" s="256">
        <v>1889.66</v>
      </c>
      <c r="Q23" s="259">
        <v>15576.57</v>
      </c>
      <c r="R23" s="260">
        <v>18560.68</v>
      </c>
      <c r="S23" s="261" t="str">
        <f t="shared" si="0"/>
        <v>1</v>
      </c>
      <c r="T23" s="261" t="str">
        <f t="shared" si="2"/>
        <v>1</v>
      </c>
      <c r="U23" s="261" t="str">
        <f t="shared" si="1"/>
        <v>1</v>
      </c>
    </row>
    <row r="24" spans="1:21" s="262" customFormat="1" ht="27" x14ac:dyDescent="0.75">
      <c r="A24" s="252" t="s">
        <v>667</v>
      </c>
      <c r="B24" s="253" t="s">
        <v>89</v>
      </c>
      <c r="C24" s="253" t="s">
        <v>47</v>
      </c>
      <c r="D24" s="253" t="s">
        <v>568</v>
      </c>
      <c r="E24" s="252" t="s">
        <v>105</v>
      </c>
      <c r="F24" s="252" t="s">
        <v>112</v>
      </c>
      <c r="G24" s="252">
        <v>32</v>
      </c>
      <c r="H24" s="254">
        <v>11241</v>
      </c>
      <c r="I24" s="252">
        <v>2</v>
      </c>
      <c r="J24" s="255" t="s">
        <v>126</v>
      </c>
      <c r="K24" s="256">
        <v>53832054.950000003</v>
      </c>
      <c r="L24" s="256">
        <v>42131</v>
      </c>
      <c r="M24" s="257">
        <v>1277.73</v>
      </c>
      <c r="N24" s="258">
        <v>1227.08</v>
      </c>
      <c r="O24" s="256">
        <v>15951070.35</v>
      </c>
      <c r="P24" s="256">
        <v>848.83</v>
      </c>
      <c r="Q24" s="259">
        <v>18791.82</v>
      </c>
      <c r="R24" s="260">
        <v>25036.73</v>
      </c>
      <c r="S24" s="261" t="str">
        <f t="shared" si="0"/>
        <v>0</v>
      </c>
      <c r="T24" s="261" t="str">
        <f t="shared" si="2"/>
        <v>1</v>
      </c>
      <c r="U24" s="261" t="str">
        <f t="shared" si="1"/>
        <v>0</v>
      </c>
    </row>
    <row r="25" spans="1:21" s="262" customFormat="1" ht="27" x14ac:dyDescent="0.75">
      <c r="A25" s="252" t="s">
        <v>667</v>
      </c>
      <c r="B25" s="253" t="s">
        <v>92</v>
      </c>
      <c r="C25" s="253" t="s">
        <v>2</v>
      </c>
      <c r="D25" s="253" t="s">
        <v>569</v>
      </c>
      <c r="E25" s="252" t="s">
        <v>106</v>
      </c>
      <c r="F25" s="252" t="s">
        <v>108</v>
      </c>
      <c r="G25" s="252">
        <v>558</v>
      </c>
      <c r="H25" s="254">
        <v>92386</v>
      </c>
      <c r="I25" s="252">
        <v>17</v>
      </c>
      <c r="J25" s="255" t="s">
        <v>127</v>
      </c>
      <c r="K25" s="256">
        <v>476724616.45999998</v>
      </c>
      <c r="L25" s="256">
        <v>391446</v>
      </c>
      <c r="M25" s="257">
        <v>1217.8599999999999</v>
      </c>
      <c r="N25" s="258">
        <v>1234.42</v>
      </c>
      <c r="O25" s="256">
        <v>765489764.34000003</v>
      </c>
      <c r="P25" s="256">
        <v>57315.99</v>
      </c>
      <c r="Q25" s="259">
        <v>13355.61</v>
      </c>
      <c r="R25" s="260">
        <v>18367.560000000001</v>
      </c>
      <c r="S25" s="261" t="str">
        <f t="shared" si="0"/>
        <v>1</v>
      </c>
      <c r="T25" s="261" t="str">
        <f t="shared" si="2"/>
        <v>1</v>
      </c>
      <c r="U25" s="261" t="str">
        <f t="shared" si="1"/>
        <v>1</v>
      </c>
    </row>
    <row r="26" spans="1:21" s="262" customFormat="1" ht="27" x14ac:dyDescent="0.75">
      <c r="A26" s="252" t="s">
        <v>667</v>
      </c>
      <c r="B26" s="253" t="s">
        <v>92</v>
      </c>
      <c r="C26" s="253" t="s">
        <v>27</v>
      </c>
      <c r="D26" s="253" t="s">
        <v>570</v>
      </c>
      <c r="E26" s="252" t="s">
        <v>105</v>
      </c>
      <c r="F26" s="252" t="s">
        <v>109</v>
      </c>
      <c r="G26" s="252">
        <v>30</v>
      </c>
      <c r="H26" s="254">
        <v>21566</v>
      </c>
      <c r="I26" s="252">
        <v>5</v>
      </c>
      <c r="J26" s="255" t="s">
        <v>123</v>
      </c>
      <c r="K26" s="256">
        <v>57010418.409999996</v>
      </c>
      <c r="L26" s="256">
        <v>71741</v>
      </c>
      <c r="M26" s="257">
        <v>794.67</v>
      </c>
      <c r="N26" s="258">
        <v>1010.31</v>
      </c>
      <c r="O26" s="256">
        <v>34816468.840000004</v>
      </c>
      <c r="P26" s="256">
        <v>2443.66</v>
      </c>
      <c r="Q26" s="259">
        <v>14247.66</v>
      </c>
      <c r="R26" s="260">
        <v>22292.55</v>
      </c>
      <c r="S26" s="261" t="str">
        <f t="shared" si="0"/>
        <v>1</v>
      </c>
      <c r="T26" s="261" t="str">
        <f t="shared" si="2"/>
        <v>1</v>
      </c>
      <c r="U26" s="261" t="str">
        <f t="shared" si="1"/>
        <v>1</v>
      </c>
    </row>
    <row r="27" spans="1:21" s="262" customFormat="1" ht="27" x14ac:dyDescent="0.75">
      <c r="A27" s="252" t="s">
        <v>667</v>
      </c>
      <c r="B27" s="253" t="s">
        <v>92</v>
      </c>
      <c r="C27" s="253" t="s">
        <v>28</v>
      </c>
      <c r="D27" s="253" t="s">
        <v>571</v>
      </c>
      <c r="E27" s="252" t="s">
        <v>105</v>
      </c>
      <c r="F27" s="252" t="s">
        <v>109</v>
      </c>
      <c r="G27" s="252">
        <v>59</v>
      </c>
      <c r="H27" s="254">
        <v>47483</v>
      </c>
      <c r="I27" s="252">
        <v>6</v>
      </c>
      <c r="J27" s="255" t="s">
        <v>122</v>
      </c>
      <c r="K27" s="256">
        <v>107729676.83</v>
      </c>
      <c r="L27" s="256">
        <v>131195</v>
      </c>
      <c r="M27" s="257">
        <v>821.14</v>
      </c>
      <c r="N27" s="258">
        <v>982.56</v>
      </c>
      <c r="O27" s="256">
        <v>43130225.189999998</v>
      </c>
      <c r="P27" s="256">
        <v>3135.53</v>
      </c>
      <c r="Q27" s="259">
        <v>13755.34</v>
      </c>
      <c r="R27" s="260">
        <v>18560.68</v>
      </c>
      <c r="S27" s="261" t="str">
        <f t="shared" si="0"/>
        <v>1</v>
      </c>
      <c r="T27" s="261" t="str">
        <f t="shared" si="2"/>
        <v>1</v>
      </c>
      <c r="U27" s="261" t="str">
        <f t="shared" si="1"/>
        <v>1</v>
      </c>
    </row>
    <row r="28" spans="1:21" s="262" customFormat="1" ht="27" x14ac:dyDescent="0.75">
      <c r="A28" s="252" t="s">
        <v>667</v>
      </c>
      <c r="B28" s="253" t="s">
        <v>92</v>
      </c>
      <c r="C28" s="253" t="s">
        <v>29</v>
      </c>
      <c r="D28" s="253" t="s">
        <v>572</v>
      </c>
      <c r="E28" s="252" t="s">
        <v>105</v>
      </c>
      <c r="F28" s="252" t="s">
        <v>109</v>
      </c>
      <c r="G28" s="252">
        <v>34</v>
      </c>
      <c r="H28" s="254">
        <v>35158</v>
      </c>
      <c r="I28" s="252">
        <v>6</v>
      </c>
      <c r="J28" s="255" t="s">
        <v>122</v>
      </c>
      <c r="K28" s="256">
        <v>73963358.579999998</v>
      </c>
      <c r="L28" s="256">
        <v>90027</v>
      </c>
      <c r="M28" s="257">
        <v>821.57</v>
      </c>
      <c r="N28" s="258">
        <v>982.56</v>
      </c>
      <c r="O28" s="256">
        <v>40538795.729999997</v>
      </c>
      <c r="P28" s="256">
        <v>3672.34</v>
      </c>
      <c r="Q28" s="259">
        <v>11038.95</v>
      </c>
      <c r="R28" s="260">
        <v>18560.68</v>
      </c>
      <c r="S28" s="261" t="str">
        <f t="shared" si="0"/>
        <v>1</v>
      </c>
      <c r="T28" s="261" t="str">
        <f t="shared" si="2"/>
        <v>1</v>
      </c>
      <c r="U28" s="261" t="str">
        <f t="shared" si="1"/>
        <v>1</v>
      </c>
    </row>
    <row r="29" spans="1:21" s="262" customFormat="1" ht="27" x14ac:dyDescent="0.75">
      <c r="A29" s="252" t="s">
        <v>667</v>
      </c>
      <c r="B29" s="253" t="s">
        <v>92</v>
      </c>
      <c r="C29" s="253" t="s">
        <v>30</v>
      </c>
      <c r="D29" s="253" t="s">
        <v>573</v>
      </c>
      <c r="E29" s="252" t="s">
        <v>105</v>
      </c>
      <c r="F29" s="252" t="s">
        <v>112</v>
      </c>
      <c r="G29" s="252">
        <v>20</v>
      </c>
      <c r="H29" s="254">
        <v>8768</v>
      </c>
      <c r="I29" s="252">
        <v>2</v>
      </c>
      <c r="J29" s="255" t="s">
        <v>126</v>
      </c>
      <c r="K29" s="256">
        <v>48057928.759999998</v>
      </c>
      <c r="L29" s="256">
        <v>36422</v>
      </c>
      <c r="M29" s="257">
        <v>1319.48</v>
      </c>
      <c r="N29" s="258">
        <v>1227.08</v>
      </c>
      <c r="O29" s="256">
        <v>17588875.309999999</v>
      </c>
      <c r="P29" s="256">
        <v>970.23</v>
      </c>
      <c r="Q29" s="259">
        <v>18128.5</v>
      </c>
      <c r="R29" s="260">
        <v>25036.73</v>
      </c>
      <c r="S29" s="261" t="str">
        <f t="shared" si="0"/>
        <v>0</v>
      </c>
      <c r="T29" s="261" t="str">
        <f t="shared" si="2"/>
        <v>1</v>
      </c>
      <c r="U29" s="261" t="str">
        <f t="shared" si="1"/>
        <v>0</v>
      </c>
    </row>
    <row r="30" spans="1:21" s="262" customFormat="1" ht="27" x14ac:dyDescent="0.75">
      <c r="A30" s="252" t="s">
        <v>667</v>
      </c>
      <c r="B30" s="253" t="s">
        <v>92</v>
      </c>
      <c r="C30" s="253" t="s">
        <v>31</v>
      </c>
      <c r="D30" s="253" t="s">
        <v>574</v>
      </c>
      <c r="E30" s="252" t="s">
        <v>105</v>
      </c>
      <c r="F30" s="252" t="s">
        <v>109</v>
      </c>
      <c r="G30" s="252">
        <v>30</v>
      </c>
      <c r="H30" s="254">
        <v>18002</v>
      </c>
      <c r="I30" s="252">
        <v>5</v>
      </c>
      <c r="J30" s="255" t="s">
        <v>123</v>
      </c>
      <c r="K30" s="256">
        <v>56924433.060000002</v>
      </c>
      <c r="L30" s="256">
        <v>73364</v>
      </c>
      <c r="M30" s="257">
        <v>775.92</v>
      </c>
      <c r="N30" s="258">
        <v>1010.31</v>
      </c>
      <c r="O30" s="256">
        <v>22434530.43</v>
      </c>
      <c r="P30" s="256">
        <v>1784.73</v>
      </c>
      <c r="Q30" s="259">
        <v>12570.26</v>
      </c>
      <c r="R30" s="260">
        <v>22292.55</v>
      </c>
      <c r="S30" s="261" t="str">
        <f t="shared" si="0"/>
        <v>1</v>
      </c>
      <c r="T30" s="261" t="str">
        <f t="shared" si="2"/>
        <v>1</v>
      </c>
      <c r="U30" s="261" t="str">
        <f t="shared" si="1"/>
        <v>1</v>
      </c>
    </row>
    <row r="31" spans="1:21" s="262" customFormat="1" ht="27" x14ac:dyDescent="0.75">
      <c r="A31" s="252" t="s">
        <v>667</v>
      </c>
      <c r="B31" s="253" t="s">
        <v>92</v>
      </c>
      <c r="C31" s="253" t="s">
        <v>32</v>
      </c>
      <c r="D31" s="253" t="s">
        <v>575</v>
      </c>
      <c r="E31" s="252" t="s">
        <v>105</v>
      </c>
      <c r="F31" s="252" t="s">
        <v>109</v>
      </c>
      <c r="G31" s="252">
        <v>35</v>
      </c>
      <c r="H31" s="254">
        <v>20876</v>
      </c>
      <c r="I31" s="252">
        <v>5</v>
      </c>
      <c r="J31" s="255" t="s">
        <v>123</v>
      </c>
      <c r="K31" s="256">
        <v>64388867.090000004</v>
      </c>
      <c r="L31" s="256">
        <v>69253</v>
      </c>
      <c r="M31" s="257">
        <v>929.76</v>
      </c>
      <c r="N31" s="258">
        <v>1010.31</v>
      </c>
      <c r="O31" s="256">
        <v>26609867.640000001</v>
      </c>
      <c r="P31" s="256">
        <v>2116.4299999999998</v>
      </c>
      <c r="Q31" s="259">
        <v>12572.99</v>
      </c>
      <c r="R31" s="260">
        <v>22292.55</v>
      </c>
      <c r="S31" s="261" t="str">
        <f t="shared" si="0"/>
        <v>1</v>
      </c>
      <c r="T31" s="261" t="str">
        <f t="shared" si="2"/>
        <v>1</v>
      </c>
      <c r="U31" s="261" t="str">
        <f t="shared" si="1"/>
        <v>1</v>
      </c>
    </row>
    <row r="32" spans="1:21" s="262" customFormat="1" ht="27" x14ac:dyDescent="0.75">
      <c r="A32" s="252" t="s">
        <v>667</v>
      </c>
      <c r="B32" s="253" t="s">
        <v>92</v>
      </c>
      <c r="C32" s="253" t="s">
        <v>33</v>
      </c>
      <c r="D32" s="253" t="s">
        <v>576</v>
      </c>
      <c r="E32" s="252" t="s">
        <v>105</v>
      </c>
      <c r="F32" s="252" t="s">
        <v>111</v>
      </c>
      <c r="G32" s="252">
        <v>120</v>
      </c>
      <c r="H32" s="254">
        <v>85793</v>
      </c>
      <c r="I32" s="252">
        <v>13</v>
      </c>
      <c r="J32" s="255" t="s">
        <v>125</v>
      </c>
      <c r="K32" s="256">
        <v>174777145.22999999</v>
      </c>
      <c r="L32" s="256">
        <v>204933</v>
      </c>
      <c r="M32" s="257">
        <v>852.85</v>
      </c>
      <c r="N32" s="258">
        <v>1012.86</v>
      </c>
      <c r="O32" s="256">
        <v>141917350.96000001</v>
      </c>
      <c r="P32" s="256">
        <v>10029.719999999999</v>
      </c>
      <c r="Q32" s="259">
        <v>14149.68</v>
      </c>
      <c r="R32" s="260">
        <v>17847.25</v>
      </c>
      <c r="S32" s="261" t="str">
        <f t="shared" si="0"/>
        <v>1</v>
      </c>
      <c r="T32" s="261" t="str">
        <f t="shared" si="2"/>
        <v>1</v>
      </c>
      <c r="U32" s="261" t="str">
        <f t="shared" si="1"/>
        <v>1</v>
      </c>
    </row>
    <row r="33" spans="1:21" s="262" customFormat="1" ht="27" x14ac:dyDescent="0.75">
      <c r="A33" s="252" t="s">
        <v>667</v>
      </c>
      <c r="B33" s="253" t="s">
        <v>92</v>
      </c>
      <c r="C33" s="253" t="s">
        <v>34</v>
      </c>
      <c r="D33" s="253" t="s">
        <v>577</v>
      </c>
      <c r="E33" s="252" t="s">
        <v>105</v>
      </c>
      <c r="F33" s="252" t="s">
        <v>109</v>
      </c>
      <c r="G33" s="252">
        <v>32</v>
      </c>
      <c r="H33" s="254">
        <v>26706</v>
      </c>
      <c r="I33" s="252">
        <v>5</v>
      </c>
      <c r="J33" s="255" t="s">
        <v>123</v>
      </c>
      <c r="K33" s="256">
        <v>52116262.880000003</v>
      </c>
      <c r="L33" s="256">
        <v>78972</v>
      </c>
      <c r="M33" s="257">
        <v>659.93</v>
      </c>
      <c r="N33" s="258">
        <v>1010.31</v>
      </c>
      <c r="O33" s="256">
        <v>32893811.800000001</v>
      </c>
      <c r="P33" s="256">
        <v>2054.0300000000002</v>
      </c>
      <c r="Q33" s="259">
        <v>16014.31</v>
      </c>
      <c r="R33" s="260">
        <v>22292.55</v>
      </c>
      <c r="S33" s="261" t="str">
        <f t="shared" si="0"/>
        <v>1</v>
      </c>
      <c r="T33" s="261" t="str">
        <f t="shared" si="2"/>
        <v>1</v>
      </c>
      <c r="U33" s="261" t="str">
        <f t="shared" si="1"/>
        <v>1</v>
      </c>
    </row>
    <row r="34" spans="1:21" s="262" customFormat="1" ht="27" x14ac:dyDescent="0.75">
      <c r="A34" s="252" t="s">
        <v>667</v>
      </c>
      <c r="B34" s="253" t="s">
        <v>92</v>
      </c>
      <c r="C34" s="253" t="s">
        <v>35</v>
      </c>
      <c r="D34" s="253" t="s">
        <v>578</v>
      </c>
      <c r="E34" s="252" t="s">
        <v>105</v>
      </c>
      <c r="F34" s="252" t="s">
        <v>109</v>
      </c>
      <c r="G34" s="252">
        <v>40</v>
      </c>
      <c r="H34" s="254">
        <v>20307</v>
      </c>
      <c r="I34" s="252">
        <v>5</v>
      </c>
      <c r="J34" s="255" t="s">
        <v>123</v>
      </c>
      <c r="K34" s="256">
        <v>56706458</v>
      </c>
      <c r="L34" s="256">
        <v>72427</v>
      </c>
      <c r="M34" s="257">
        <v>782.95</v>
      </c>
      <c r="N34" s="258">
        <v>1010.31</v>
      </c>
      <c r="O34" s="256">
        <v>34792417.390000001</v>
      </c>
      <c r="P34" s="256">
        <v>2999.3</v>
      </c>
      <c r="Q34" s="259">
        <v>11600.16</v>
      </c>
      <c r="R34" s="260">
        <v>22292.55</v>
      </c>
      <c r="S34" s="261" t="str">
        <f t="shared" si="0"/>
        <v>1</v>
      </c>
      <c r="T34" s="261" t="str">
        <f t="shared" si="2"/>
        <v>1</v>
      </c>
      <c r="U34" s="261" t="str">
        <f t="shared" si="1"/>
        <v>1</v>
      </c>
    </row>
    <row r="35" spans="1:21" s="262" customFormat="1" ht="27" x14ac:dyDescent="0.75">
      <c r="A35" s="252" t="s">
        <v>667</v>
      </c>
      <c r="B35" s="253" t="s">
        <v>92</v>
      </c>
      <c r="C35" s="253" t="s">
        <v>36</v>
      </c>
      <c r="D35" s="253" t="s">
        <v>579</v>
      </c>
      <c r="E35" s="252" t="s">
        <v>105</v>
      </c>
      <c r="F35" s="252" t="s">
        <v>109</v>
      </c>
      <c r="G35" s="252">
        <v>40</v>
      </c>
      <c r="H35" s="254">
        <v>31737</v>
      </c>
      <c r="I35" s="252">
        <v>6</v>
      </c>
      <c r="J35" s="255" t="s">
        <v>122</v>
      </c>
      <c r="K35" s="256">
        <v>82510221.769999996</v>
      </c>
      <c r="L35" s="256">
        <v>116383</v>
      </c>
      <c r="M35" s="257">
        <v>708.95</v>
      </c>
      <c r="N35" s="258">
        <v>982.56</v>
      </c>
      <c r="O35" s="256">
        <v>36936533.060000002</v>
      </c>
      <c r="P35" s="256">
        <v>2779.8</v>
      </c>
      <c r="Q35" s="259">
        <v>13287.49</v>
      </c>
      <c r="R35" s="260">
        <v>18560.68</v>
      </c>
      <c r="S35" s="261" t="str">
        <f t="shared" si="0"/>
        <v>1</v>
      </c>
      <c r="T35" s="261" t="str">
        <f t="shared" si="2"/>
        <v>1</v>
      </c>
      <c r="U35" s="261" t="str">
        <f t="shared" si="1"/>
        <v>1</v>
      </c>
    </row>
    <row r="36" spans="1:21" s="262" customFormat="1" ht="27" x14ac:dyDescent="0.75">
      <c r="A36" s="252" t="s">
        <v>667</v>
      </c>
      <c r="B36" s="253" t="s">
        <v>92</v>
      </c>
      <c r="C36" s="253" t="s">
        <v>73</v>
      </c>
      <c r="D36" s="253" t="s">
        <v>580</v>
      </c>
      <c r="E36" s="252" t="s">
        <v>105</v>
      </c>
      <c r="F36" s="252" t="s">
        <v>111</v>
      </c>
      <c r="G36" s="252">
        <v>60</v>
      </c>
      <c r="H36" s="254">
        <v>41934</v>
      </c>
      <c r="I36" s="252">
        <v>12</v>
      </c>
      <c r="J36" s="255" t="s">
        <v>128</v>
      </c>
      <c r="K36" s="256">
        <v>123639995.75</v>
      </c>
      <c r="L36" s="256">
        <v>145247</v>
      </c>
      <c r="M36" s="257">
        <v>851.24</v>
      </c>
      <c r="N36" s="258">
        <v>1018.88</v>
      </c>
      <c r="O36" s="256">
        <v>56348279.689999998</v>
      </c>
      <c r="P36" s="256">
        <v>3989.05</v>
      </c>
      <c r="Q36" s="259">
        <v>14125.73</v>
      </c>
      <c r="R36" s="260">
        <v>20000.66</v>
      </c>
      <c r="S36" s="261" t="str">
        <f t="shared" si="0"/>
        <v>1</v>
      </c>
      <c r="T36" s="261" t="str">
        <f t="shared" si="2"/>
        <v>1</v>
      </c>
      <c r="U36" s="261" t="str">
        <f t="shared" si="1"/>
        <v>1</v>
      </c>
    </row>
    <row r="37" spans="1:21" s="262" customFormat="1" ht="26.4" customHeight="1" x14ac:dyDescent="0.75">
      <c r="A37" s="252" t="s">
        <v>667</v>
      </c>
      <c r="B37" s="253" t="s">
        <v>92</v>
      </c>
      <c r="C37" s="253" t="s">
        <v>77</v>
      </c>
      <c r="D37" s="253" t="s">
        <v>581</v>
      </c>
      <c r="E37" s="252" t="s">
        <v>105</v>
      </c>
      <c r="F37" s="252" t="s">
        <v>109</v>
      </c>
      <c r="G37" s="252">
        <v>32</v>
      </c>
      <c r="H37" s="254">
        <v>31088</v>
      </c>
      <c r="I37" s="252">
        <v>6</v>
      </c>
      <c r="J37" s="255" t="s">
        <v>122</v>
      </c>
      <c r="K37" s="256">
        <v>69721121.719999999</v>
      </c>
      <c r="L37" s="256">
        <v>80981</v>
      </c>
      <c r="M37" s="257">
        <v>860.96</v>
      </c>
      <c r="N37" s="258">
        <v>982.56</v>
      </c>
      <c r="O37" s="256">
        <v>32877224.59</v>
      </c>
      <c r="P37" s="256">
        <v>1879.28</v>
      </c>
      <c r="Q37" s="259">
        <v>17494.59</v>
      </c>
      <c r="R37" s="260">
        <v>18560.68</v>
      </c>
      <c r="S37" s="261" t="str">
        <f t="shared" si="0"/>
        <v>1</v>
      </c>
      <c r="T37" s="261" t="str">
        <f t="shared" si="2"/>
        <v>1</v>
      </c>
      <c r="U37" s="261" t="str">
        <f t="shared" si="1"/>
        <v>1</v>
      </c>
    </row>
    <row r="38" spans="1:21" s="262" customFormat="1" ht="27" x14ac:dyDescent="0.75">
      <c r="A38" s="252" t="s">
        <v>667</v>
      </c>
      <c r="B38" s="253" t="s">
        <v>92</v>
      </c>
      <c r="C38" s="253" t="s">
        <v>86</v>
      </c>
      <c r="D38" s="253" t="s">
        <v>582</v>
      </c>
      <c r="E38" s="252" t="s">
        <v>105</v>
      </c>
      <c r="F38" s="252" t="s">
        <v>109</v>
      </c>
      <c r="G38" s="252">
        <v>30</v>
      </c>
      <c r="H38" s="254">
        <v>19761</v>
      </c>
      <c r="I38" s="252">
        <v>5</v>
      </c>
      <c r="J38" s="255" t="s">
        <v>123</v>
      </c>
      <c r="K38" s="256">
        <v>57327299.299999997</v>
      </c>
      <c r="L38" s="256">
        <v>71448</v>
      </c>
      <c r="M38" s="257">
        <v>802.36</v>
      </c>
      <c r="N38" s="258">
        <v>1010.31</v>
      </c>
      <c r="O38" s="256">
        <v>22758696.420000002</v>
      </c>
      <c r="P38" s="256">
        <v>1361.27</v>
      </c>
      <c r="Q38" s="259">
        <v>16718.75</v>
      </c>
      <c r="R38" s="260">
        <v>22292.55</v>
      </c>
      <c r="S38" s="261" t="str">
        <f t="shared" si="0"/>
        <v>1</v>
      </c>
      <c r="T38" s="261" t="str">
        <f t="shared" si="2"/>
        <v>1</v>
      </c>
      <c r="U38" s="261" t="str">
        <f t="shared" si="1"/>
        <v>1</v>
      </c>
    </row>
    <row r="39" spans="1:21" s="262" customFormat="1" ht="27" x14ac:dyDescent="0.75">
      <c r="A39" s="252" t="s">
        <v>667</v>
      </c>
      <c r="B39" s="253" t="s">
        <v>94</v>
      </c>
      <c r="C39" s="253" t="s">
        <v>4</v>
      </c>
      <c r="D39" s="253" t="s">
        <v>583</v>
      </c>
      <c r="E39" s="252" t="s">
        <v>104</v>
      </c>
      <c r="F39" s="252" t="s">
        <v>113</v>
      </c>
      <c r="G39" s="252">
        <v>907</v>
      </c>
      <c r="H39" s="254">
        <v>142594</v>
      </c>
      <c r="I39" s="252">
        <v>19</v>
      </c>
      <c r="J39" s="255" t="s">
        <v>129</v>
      </c>
      <c r="K39" s="256">
        <v>1009579127.8200001</v>
      </c>
      <c r="L39" s="256">
        <v>867827</v>
      </c>
      <c r="M39" s="257">
        <v>1163.3399999999999</v>
      </c>
      <c r="N39" s="258">
        <v>1647.67</v>
      </c>
      <c r="O39" s="256">
        <v>1420061563.03</v>
      </c>
      <c r="P39" s="256">
        <v>113399.98</v>
      </c>
      <c r="Q39" s="259">
        <v>12522.59</v>
      </c>
      <c r="R39" s="260">
        <v>16114.63</v>
      </c>
      <c r="S39" s="261" t="str">
        <f t="shared" si="0"/>
        <v>1</v>
      </c>
      <c r="T39" s="261" t="str">
        <f t="shared" si="2"/>
        <v>1</v>
      </c>
      <c r="U39" s="261" t="str">
        <f t="shared" si="1"/>
        <v>1</v>
      </c>
    </row>
    <row r="40" spans="1:21" s="262" customFormat="1" ht="27" x14ac:dyDescent="0.75">
      <c r="A40" s="252" t="s">
        <v>667</v>
      </c>
      <c r="B40" s="253" t="s">
        <v>94</v>
      </c>
      <c r="C40" s="253" t="s">
        <v>48</v>
      </c>
      <c r="D40" s="253" t="s">
        <v>584</v>
      </c>
      <c r="E40" s="252" t="s">
        <v>105</v>
      </c>
      <c r="F40" s="252" t="s">
        <v>109</v>
      </c>
      <c r="G40" s="252">
        <v>40</v>
      </c>
      <c r="H40" s="254">
        <v>36040</v>
      </c>
      <c r="I40" s="252">
        <v>6</v>
      </c>
      <c r="J40" s="255" t="s">
        <v>122</v>
      </c>
      <c r="K40" s="256">
        <v>82860191.370000005</v>
      </c>
      <c r="L40" s="256">
        <v>91218</v>
      </c>
      <c r="M40" s="257">
        <v>908.38</v>
      </c>
      <c r="N40" s="258">
        <v>982.56</v>
      </c>
      <c r="O40" s="256">
        <v>38034592.350000001</v>
      </c>
      <c r="P40" s="256">
        <v>3520.86</v>
      </c>
      <c r="Q40" s="259">
        <v>10802.65</v>
      </c>
      <c r="R40" s="260">
        <v>18560.68</v>
      </c>
      <c r="S40" s="261" t="str">
        <f t="shared" si="0"/>
        <v>1</v>
      </c>
      <c r="T40" s="261" t="str">
        <f t="shared" si="2"/>
        <v>1</v>
      </c>
      <c r="U40" s="261" t="str">
        <f t="shared" si="1"/>
        <v>1</v>
      </c>
    </row>
    <row r="41" spans="1:21" s="262" customFormat="1" ht="27" x14ac:dyDescent="0.75">
      <c r="A41" s="252" t="s">
        <v>667</v>
      </c>
      <c r="B41" s="253" t="s">
        <v>94</v>
      </c>
      <c r="C41" s="253" t="s">
        <v>49</v>
      </c>
      <c r="D41" s="253" t="s">
        <v>585</v>
      </c>
      <c r="E41" s="252" t="s">
        <v>105</v>
      </c>
      <c r="F41" s="252" t="s">
        <v>109</v>
      </c>
      <c r="G41" s="252">
        <v>39</v>
      </c>
      <c r="H41" s="254">
        <v>23937</v>
      </c>
      <c r="I41" s="252">
        <v>5</v>
      </c>
      <c r="J41" s="255" t="s">
        <v>123</v>
      </c>
      <c r="K41" s="256">
        <v>65540278.560000002</v>
      </c>
      <c r="L41" s="256">
        <v>68996</v>
      </c>
      <c r="M41" s="257">
        <v>949.91</v>
      </c>
      <c r="N41" s="258">
        <v>1010.31</v>
      </c>
      <c r="O41" s="256">
        <v>24479080.739999998</v>
      </c>
      <c r="P41" s="256">
        <v>2215.34</v>
      </c>
      <c r="Q41" s="259">
        <v>11049.8</v>
      </c>
      <c r="R41" s="260">
        <v>22292.55</v>
      </c>
      <c r="S41" s="261" t="str">
        <f t="shared" si="0"/>
        <v>1</v>
      </c>
      <c r="T41" s="261" t="str">
        <f t="shared" si="2"/>
        <v>1</v>
      </c>
      <c r="U41" s="261" t="str">
        <f t="shared" si="1"/>
        <v>1</v>
      </c>
    </row>
    <row r="42" spans="1:21" s="262" customFormat="1" ht="27" x14ac:dyDescent="0.75">
      <c r="A42" s="252" t="s">
        <v>667</v>
      </c>
      <c r="B42" s="253" t="s">
        <v>94</v>
      </c>
      <c r="C42" s="253" t="s">
        <v>50</v>
      </c>
      <c r="D42" s="253" t="s">
        <v>586</v>
      </c>
      <c r="E42" s="252" t="s">
        <v>105</v>
      </c>
      <c r="F42" s="252" t="s">
        <v>110</v>
      </c>
      <c r="G42" s="252">
        <v>90</v>
      </c>
      <c r="H42" s="254">
        <v>54535</v>
      </c>
      <c r="I42" s="252">
        <v>10</v>
      </c>
      <c r="J42" s="255" t="s">
        <v>124</v>
      </c>
      <c r="K42" s="256">
        <v>109626076.79000001</v>
      </c>
      <c r="L42" s="256">
        <v>135181</v>
      </c>
      <c r="M42" s="257">
        <v>810.96</v>
      </c>
      <c r="N42" s="258">
        <v>1029.07</v>
      </c>
      <c r="O42" s="256">
        <v>106235306.73</v>
      </c>
      <c r="P42" s="256">
        <v>8624.4500000000007</v>
      </c>
      <c r="Q42" s="259">
        <v>12317.92</v>
      </c>
      <c r="R42" s="260">
        <v>19754.009999999998</v>
      </c>
      <c r="S42" s="261" t="str">
        <f t="shared" si="0"/>
        <v>1</v>
      </c>
      <c r="T42" s="261" t="str">
        <f t="shared" si="2"/>
        <v>1</v>
      </c>
      <c r="U42" s="261" t="str">
        <f t="shared" si="1"/>
        <v>1</v>
      </c>
    </row>
    <row r="43" spans="1:21" s="262" customFormat="1" ht="27" x14ac:dyDescent="0.75">
      <c r="A43" s="252" t="s">
        <v>667</v>
      </c>
      <c r="B43" s="253" t="s">
        <v>94</v>
      </c>
      <c r="C43" s="253" t="s">
        <v>51</v>
      </c>
      <c r="D43" s="253" t="s">
        <v>587</v>
      </c>
      <c r="E43" s="252" t="s">
        <v>105</v>
      </c>
      <c r="F43" s="252" t="s">
        <v>111</v>
      </c>
      <c r="G43" s="252">
        <v>107</v>
      </c>
      <c r="H43" s="254">
        <v>38443</v>
      </c>
      <c r="I43" s="252">
        <v>13</v>
      </c>
      <c r="J43" s="255" t="s">
        <v>125</v>
      </c>
      <c r="K43" s="256">
        <v>99258105.359999999</v>
      </c>
      <c r="L43" s="256">
        <v>132630</v>
      </c>
      <c r="M43" s="257">
        <v>748.38</v>
      </c>
      <c r="N43" s="258">
        <v>1012.86</v>
      </c>
      <c r="O43" s="256">
        <v>106575977.44</v>
      </c>
      <c r="P43" s="256">
        <v>8442.51</v>
      </c>
      <c r="Q43" s="259">
        <v>12623.73</v>
      </c>
      <c r="R43" s="260">
        <v>17847.25</v>
      </c>
      <c r="S43" s="261" t="str">
        <f t="shared" si="0"/>
        <v>1</v>
      </c>
      <c r="T43" s="261" t="str">
        <f t="shared" si="2"/>
        <v>1</v>
      </c>
      <c r="U43" s="261" t="str">
        <f t="shared" si="1"/>
        <v>1</v>
      </c>
    </row>
    <row r="44" spans="1:21" s="262" customFormat="1" ht="27" x14ac:dyDescent="0.75">
      <c r="A44" s="252" t="s">
        <v>667</v>
      </c>
      <c r="B44" s="253" t="s">
        <v>94</v>
      </c>
      <c r="C44" s="253" t="s">
        <v>52</v>
      </c>
      <c r="D44" s="253" t="s">
        <v>588</v>
      </c>
      <c r="E44" s="252" t="s">
        <v>105</v>
      </c>
      <c r="F44" s="252" t="s">
        <v>109</v>
      </c>
      <c r="G44" s="252">
        <v>43</v>
      </c>
      <c r="H44" s="254">
        <v>37390</v>
      </c>
      <c r="I44" s="252">
        <v>6</v>
      </c>
      <c r="J44" s="255" t="s">
        <v>122</v>
      </c>
      <c r="K44" s="256">
        <v>84991838.819999993</v>
      </c>
      <c r="L44" s="256">
        <v>96140</v>
      </c>
      <c r="M44" s="257">
        <v>884.04</v>
      </c>
      <c r="N44" s="258">
        <v>982.56</v>
      </c>
      <c r="O44" s="256">
        <v>34556938.799999997</v>
      </c>
      <c r="P44" s="256">
        <v>2322.34</v>
      </c>
      <c r="Q44" s="259">
        <v>14880.24</v>
      </c>
      <c r="R44" s="260">
        <v>18560.68</v>
      </c>
      <c r="S44" s="261" t="str">
        <f t="shared" si="0"/>
        <v>1</v>
      </c>
      <c r="T44" s="261" t="str">
        <f t="shared" si="2"/>
        <v>1</v>
      </c>
      <c r="U44" s="261" t="str">
        <f t="shared" si="1"/>
        <v>1</v>
      </c>
    </row>
    <row r="45" spans="1:21" s="262" customFormat="1" ht="27" x14ac:dyDescent="0.75">
      <c r="A45" s="252" t="s">
        <v>667</v>
      </c>
      <c r="B45" s="253" t="s">
        <v>94</v>
      </c>
      <c r="C45" s="253" t="s">
        <v>53</v>
      </c>
      <c r="D45" s="253" t="s">
        <v>589</v>
      </c>
      <c r="E45" s="252" t="s">
        <v>105</v>
      </c>
      <c r="F45" s="252" t="s">
        <v>112</v>
      </c>
      <c r="G45" s="252">
        <v>15</v>
      </c>
      <c r="H45" s="254">
        <v>10820</v>
      </c>
      <c r="I45" s="252">
        <v>2</v>
      </c>
      <c r="J45" s="255" t="s">
        <v>126</v>
      </c>
      <c r="K45" s="256">
        <v>39844022.549999997</v>
      </c>
      <c r="L45" s="256">
        <v>34255</v>
      </c>
      <c r="M45" s="257">
        <v>1163.1600000000001</v>
      </c>
      <c r="N45" s="258">
        <v>1227.08</v>
      </c>
      <c r="O45" s="256">
        <v>17788964.489999998</v>
      </c>
      <c r="P45" s="256">
        <v>734.11</v>
      </c>
      <c r="Q45" s="259">
        <v>24232.15</v>
      </c>
      <c r="R45" s="260">
        <v>25036.73</v>
      </c>
      <c r="S45" s="261" t="str">
        <f t="shared" si="0"/>
        <v>1</v>
      </c>
      <c r="T45" s="261" t="str">
        <f t="shared" si="2"/>
        <v>1</v>
      </c>
      <c r="U45" s="261" t="str">
        <f t="shared" si="1"/>
        <v>1</v>
      </c>
    </row>
    <row r="46" spans="1:21" s="262" customFormat="1" ht="27" x14ac:dyDescent="0.75">
      <c r="A46" s="252" t="s">
        <v>667</v>
      </c>
      <c r="B46" s="253" t="s">
        <v>94</v>
      </c>
      <c r="C46" s="253" t="s">
        <v>54</v>
      </c>
      <c r="D46" s="253" t="s">
        <v>590</v>
      </c>
      <c r="E46" s="252" t="s">
        <v>106</v>
      </c>
      <c r="F46" s="252" t="s">
        <v>114</v>
      </c>
      <c r="G46" s="252">
        <v>264</v>
      </c>
      <c r="H46" s="254">
        <v>91963</v>
      </c>
      <c r="I46" s="252">
        <v>15</v>
      </c>
      <c r="J46" s="255" t="s">
        <v>130</v>
      </c>
      <c r="K46" s="256">
        <v>302359370.56999999</v>
      </c>
      <c r="L46" s="256">
        <v>268979</v>
      </c>
      <c r="M46" s="257">
        <v>1124.0999999999999</v>
      </c>
      <c r="N46" s="258">
        <v>1066.17</v>
      </c>
      <c r="O46" s="256">
        <v>280223224.50999999</v>
      </c>
      <c r="P46" s="256">
        <v>24051.82</v>
      </c>
      <c r="Q46" s="259">
        <v>11650.81</v>
      </c>
      <c r="R46" s="260">
        <v>19284.16</v>
      </c>
      <c r="S46" s="261" t="str">
        <f t="shared" si="0"/>
        <v>0</v>
      </c>
      <c r="T46" s="261" t="str">
        <f t="shared" si="2"/>
        <v>1</v>
      </c>
      <c r="U46" s="261" t="str">
        <f t="shared" si="1"/>
        <v>0</v>
      </c>
    </row>
    <row r="47" spans="1:21" s="262" customFormat="1" ht="27" x14ac:dyDescent="0.75">
      <c r="A47" s="252" t="s">
        <v>667</v>
      </c>
      <c r="B47" s="253" t="s">
        <v>94</v>
      </c>
      <c r="C47" s="253" t="s">
        <v>55</v>
      </c>
      <c r="D47" s="253" t="s">
        <v>591</v>
      </c>
      <c r="E47" s="252" t="s">
        <v>105</v>
      </c>
      <c r="F47" s="252" t="s">
        <v>109</v>
      </c>
      <c r="G47" s="252">
        <v>40</v>
      </c>
      <c r="H47" s="254">
        <v>30555</v>
      </c>
      <c r="I47" s="252">
        <v>6</v>
      </c>
      <c r="J47" s="255" t="s">
        <v>122</v>
      </c>
      <c r="K47" s="256">
        <v>79913062.659999996</v>
      </c>
      <c r="L47" s="256">
        <v>85505</v>
      </c>
      <c r="M47" s="257">
        <v>934.6</v>
      </c>
      <c r="N47" s="258">
        <v>982.56</v>
      </c>
      <c r="O47" s="256">
        <v>35130950.229999997</v>
      </c>
      <c r="P47" s="256">
        <v>2593.36</v>
      </c>
      <c r="Q47" s="259">
        <v>13546.5</v>
      </c>
      <c r="R47" s="260">
        <v>18560.68</v>
      </c>
      <c r="S47" s="261" t="str">
        <f t="shared" si="0"/>
        <v>1</v>
      </c>
      <c r="T47" s="261" t="str">
        <f t="shared" si="2"/>
        <v>1</v>
      </c>
      <c r="U47" s="261" t="str">
        <f t="shared" si="1"/>
        <v>1</v>
      </c>
    </row>
    <row r="48" spans="1:21" s="262" customFormat="1" ht="27" x14ac:dyDescent="0.75">
      <c r="A48" s="252" t="s">
        <v>667</v>
      </c>
      <c r="B48" s="253" t="s">
        <v>94</v>
      </c>
      <c r="C48" s="253" t="s">
        <v>56</v>
      </c>
      <c r="D48" s="253" t="s">
        <v>592</v>
      </c>
      <c r="E48" s="252" t="s">
        <v>105</v>
      </c>
      <c r="F48" s="252" t="s">
        <v>110</v>
      </c>
      <c r="G48" s="252">
        <v>82</v>
      </c>
      <c r="H48" s="254">
        <v>52573</v>
      </c>
      <c r="I48" s="252">
        <v>10</v>
      </c>
      <c r="J48" s="255" t="s">
        <v>124</v>
      </c>
      <c r="K48" s="256">
        <v>136487948.40000001</v>
      </c>
      <c r="L48" s="256">
        <v>136460</v>
      </c>
      <c r="M48" s="257">
        <v>1000.2</v>
      </c>
      <c r="N48" s="258">
        <v>1029.07</v>
      </c>
      <c r="O48" s="256">
        <v>66687053.039999999</v>
      </c>
      <c r="P48" s="256">
        <v>7165.56</v>
      </c>
      <c r="Q48" s="259">
        <v>9306.61</v>
      </c>
      <c r="R48" s="260">
        <v>19754.009999999998</v>
      </c>
      <c r="S48" s="261" t="str">
        <f t="shared" si="0"/>
        <v>1</v>
      </c>
      <c r="T48" s="261" t="str">
        <f t="shared" si="2"/>
        <v>1</v>
      </c>
      <c r="U48" s="261" t="str">
        <f t="shared" si="1"/>
        <v>1</v>
      </c>
    </row>
    <row r="49" spans="1:21" s="262" customFormat="1" ht="27" x14ac:dyDescent="0.75">
      <c r="A49" s="252" t="s">
        <v>667</v>
      </c>
      <c r="B49" s="253" t="s">
        <v>94</v>
      </c>
      <c r="C49" s="253" t="s">
        <v>57</v>
      </c>
      <c r="D49" s="253" t="s">
        <v>593</v>
      </c>
      <c r="E49" s="252" t="s">
        <v>105</v>
      </c>
      <c r="F49" s="252" t="s">
        <v>110</v>
      </c>
      <c r="G49" s="252">
        <v>82</v>
      </c>
      <c r="H49" s="254">
        <v>52908</v>
      </c>
      <c r="I49" s="252">
        <v>10</v>
      </c>
      <c r="J49" s="255" t="s">
        <v>124</v>
      </c>
      <c r="K49" s="256">
        <v>125097977.06</v>
      </c>
      <c r="L49" s="256">
        <v>144334</v>
      </c>
      <c r="M49" s="257">
        <v>866.73</v>
      </c>
      <c r="N49" s="258">
        <v>1029.07</v>
      </c>
      <c r="O49" s="256">
        <v>68888797.069999993</v>
      </c>
      <c r="P49" s="256">
        <v>6920.73</v>
      </c>
      <c r="Q49" s="259">
        <v>9953.98</v>
      </c>
      <c r="R49" s="260">
        <v>19754.009999999998</v>
      </c>
      <c r="S49" s="261" t="str">
        <f t="shared" si="0"/>
        <v>1</v>
      </c>
      <c r="T49" s="261" t="str">
        <f t="shared" si="2"/>
        <v>1</v>
      </c>
      <c r="U49" s="261" t="str">
        <f t="shared" si="1"/>
        <v>1</v>
      </c>
    </row>
    <row r="50" spans="1:21" s="262" customFormat="1" ht="27" x14ac:dyDescent="0.75">
      <c r="A50" s="252" t="s">
        <v>667</v>
      </c>
      <c r="B50" s="253" t="s">
        <v>94</v>
      </c>
      <c r="C50" s="253" t="s">
        <v>58</v>
      </c>
      <c r="D50" s="253" t="s">
        <v>594</v>
      </c>
      <c r="E50" s="252" t="s">
        <v>105</v>
      </c>
      <c r="F50" s="252" t="s">
        <v>109</v>
      </c>
      <c r="G50" s="252">
        <v>38</v>
      </c>
      <c r="H50" s="254">
        <v>26439</v>
      </c>
      <c r="I50" s="252">
        <v>5</v>
      </c>
      <c r="J50" s="255" t="s">
        <v>123</v>
      </c>
      <c r="K50" s="256">
        <v>71511249.079999998</v>
      </c>
      <c r="L50" s="256">
        <v>85265</v>
      </c>
      <c r="M50" s="257">
        <v>838.69</v>
      </c>
      <c r="N50" s="258">
        <v>1010.31</v>
      </c>
      <c r="O50" s="256">
        <v>37897051.350000001</v>
      </c>
      <c r="P50" s="256">
        <v>2447.27</v>
      </c>
      <c r="Q50" s="259">
        <v>15485.46</v>
      </c>
      <c r="R50" s="260">
        <v>22292.55</v>
      </c>
      <c r="S50" s="261" t="str">
        <f t="shared" si="0"/>
        <v>1</v>
      </c>
      <c r="T50" s="261" t="str">
        <f t="shared" si="2"/>
        <v>1</v>
      </c>
      <c r="U50" s="261" t="str">
        <f t="shared" si="1"/>
        <v>1</v>
      </c>
    </row>
    <row r="51" spans="1:21" s="262" customFormat="1" ht="27" x14ac:dyDescent="0.75">
      <c r="A51" s="252" t="s">
        <v>667</v>
      </c>
      <c r="B51" s="253" t="s">
        <v>94</v>
      </c>
      <c r="C51" s="253" t="s">
        <v>59</v>
      </c>
      <c r="D51" s="253" t="s">
        <v>595</v>
      </c>
      <c r="E51" s="252" t="s">
        <v>105</v>
      </c>
      <c r="F51" s="252" t="s">
        <v>109</v>
      </c>
      <c r="G51" s="252">
        <v>35</v>
      </c>
      <c r="H51" s="254">
        <v>17778</v>
      </c>
      <c r="I51" s="252">
        <v>5</v>
      </c>
      <c r="J51" s="255" t="s">
        <v>123</v>
      </c>
      <c r="K51" s="256">
        <v>46944642.310000002</v>
      </c>
      <c r="L51" s="256">
        <v>53682</v>
      </c>
      <c r="M51" s="257">
        <v>874.5</v>
      </c>
      <c r="N51" s="258">
        <v>1010.31</v>
      </c>
      <c r="O51" s="256">
        <v>24659252.059999999</v>
      </c>
      <c r="P51" s="256">
        <v>1158.8699999999999</v>
      </c>
      <c r="Q51" s="259">
        <v>21278.62</v>
      </c>
      <c r="R51" s="260">
        <v>22292.55</v>
      </c>
      <c r="S51" s="261" t="str">
        <f t="shared" si="0"/>
        <v>1</v>
      </c>
      <c r="T51" s="261" t="str">
        <f t="shared" si="2"/>
        <v>1</v>
      </c>
      <c r="U51" s="261" t="str">
        <f t="shared" si="1"/>
        <v>1</v>
      </c>
    </row>
    <row r="52" spans="1:21" s="262" customFormat="1" ht="27" x14ac:dyDescent="0.75">
      <c r="A52" s="252" t="s">
        <v>667</v>
      </c>
      <c r="B52" s="253" t="s">
        <v>94</v>
      </c>
      <c r="C52" s="253" t="s">
        <v>60</v>
      </c>
      <c r="D52" s="253" t="s">
        <v>596</v>
      </c>
      <c r="E52" s="252" t="s">
        <v>105</v>
      </c>
      <c r="F52" s="252" t="s">
        <v>109</v>
      </c>
      <c r="G52" s="252">
        <v>42</v>
      </c>
      <c r="H52" s="254">
        <v>24795</v>
      </c>
      <c r="I52" s="252">
        <v>5</v>
      </c>
      <c r="J52" s="255" t="s">
        <v>123</v>
      </c>
      <c r="K52" s="256">
        <v>79152871.019999996</v>
      </c>
      <c r="L52" s="256">
        <v>98140</v>
      </c>
      <c r="M52" s="257">
        <v>806.53</v>
      </c>
      <c r="N52" s="258">
        <v>1010.31</v>
      </c>
      <c r="O52" s="256">
        <v>41847130.329999998</v>
      </c>
      <c r="P52" s="256">
        <v>3495.08</v>
      </c>
      <c r="Q52" s="259">
        <v>11973.17</v>
      </c>
      <c r="R52" s="260">
        <v>22292.55</v>
      </c>
      <c r="S52" s="261" t="str">
        <f t="shared" si="0"/>
        <v>1</v>
      </c>
      <c r="T52" s="261" t="str">
        <f t="shared" si="2"/>
        <v>1</v>
      </c>
      <c r="U52" s="261" t="str">
        <f t="shared" si="1"/>
        <v>1</v>
      </c>
    </row>
    <row r="53" spans="1:21" s="262" customFormat="1" ht="27" x14ac:dyDescent="0.75">
      <c r="A53" s="252" t="s">
        <v>667</v>
      </c>
      <c r="B53" s="253" t="s">
        <v>94</v>
      </c>
      <c r="C53" s="253" t="s">
        <v>61</v>
      </c>
      <c r="D53" s="253" t="s">
        <v>597</v>
      </c>
      <c r="E53" s="252" t="s">
        <v>105</v>
      </c>
      <c r="F53" s="252" t="s">
        <v>109</v>
      </c>
      <c r="G53" s="252">
        <v>40</v>
      </c>
      <c r="H53" s="254">
        <v>32820</v>
      </c>
      <c r="I53" s="252">
        <v>6</v>
      </c>
      <c r="J53" s="255" t="s">
        <v>122</v>
      </c>
      <c r="K53" s="256">
        <v>77842271.659999996</v>
      </c>
      <c r="L53" s="256">
        <v>94277</v>
      </c>
      <c r="M53" s="257">
        <v>825.68</v>
      </c>
      <c r="N53" s="258">
        <v>982.56</v>
      </c>
      <c r="O53" s="256">
        <v>25098939.690000001</v>
      </c>
      <c r="P53" s="256">
        <v>2404.15</v>
      </c>
      <c r="Q53" s="259">
        <v>10439.84</v>
      </c>
      <c r="R53" s="260">
        <v>18560.68</v>
      </c>
      <c r="S53" s="261" t="str">
        <f t="shared" si="0"/>
        <v>1</v>
      </c>
      <c r="T53" s="261" t="str">
        <f t="shared" si="2"/>
        <v>1</v>
      </c>
      <c r="U53" s="261" t="str">
        <f t="shared" si="1"/>
        <v>1</v>
      </c>
    </row>
    <row r="54" spans="1:21" s="262" customFormat="1" ht="27" x14ac:dyDescent="0.75">
      <c r="A54" s="252" t="s">
        <v>667</v>
      </c>
      <c r="B54" s="253" t="s">
        <v>94</v>
      </c>
      <c r="C54" s="253" t="s">
        <v>62</v>
      </c>
      <c r="D54" s="253" t="s">
        <v>598</v>
      </c>
      <c r="E54" s="252" t="s">
        <v>105</v>
      </c>
      <c r="F54" s="252" t="s">
        <v>109</v>
      </c>
      <c r="G54" s="252">
        <v>34</v>
      </c>
      <c r="H54" s="254">
        <v>28073</v>
      </c>
      <c r="I54" s="252">
        <v>5</v>
      </c>
      <c r="J54" s="255" t="s">
        <v>123</v>
      </c>
      <c r="K54" s="256">
        <v>69665964.980000004</v>
      </c>
      <c r="L54" s="256">
        <v>79291</v>
      </c>
      <c r="M54" s="257">
        <v>878.61</v>
      </c>
      <c r="N54" s="258">
        <v>1010.31</v>
      </c>
      <c r="O54" s="256">
        <v>21914922.690000001</v>
      </c>
      <c r="P54" s="256">
        <v>2146.73</v>
      </c>
      <c r="Q54" s="259">
        <v>10208.51</v>
      </c>
      <c r="R54" s="260">
        <v>22292.55</v>
      </c>
      <c r="S54" s="261" t="str">
        <f t="shared" si="0"/>
        <v>1</v>
      </c>
      <c r="T54" s="261" t="str">
        <f t="shared" si="2"/>
        <v>1</v>
      </c>
      <c r="U54" s="261" t="str">
        <f t="shared" si="1"/>
        <v>1</v>
      </c>
    </row>
    <row r="55" spans="1:21" s="262" customFormat="1" ht="27" x14ac:dyDescent="0.75">
      <c r="A55" s="252" t="s">
        <v>667</v>
      </c>
      <c r="B55" s="253" t="s">
        <v>94</v>
      </c>
      <c r="C55" s="253" t="s">
        <v>75</v>
      </c>
      <c r="D55" s="253" t="s">
        <v>599</v>
      </c>
      <c r="E55" s="252" t="s">
        <v>106</v>
      </c>
      <c r="F55" s="252" t="s">
        <v>108</v>
      </c>
      <c r="G55" s="252">
        <v>276</v>
      </c>
      <c r="H55" s="254">
        <v>113238</v>
      </c>
      <c r="I55" s="252">
        <v>16</v>
      </c>
      <c r="J55" s="255" t="s">
        <v>121</v>
      </c>
      <c r="K55" s="256">
        <v>315156809.25999999</v>
      </c>
      <c r="L55" s="256">
        <v>343904</v>
      </c>
      <c r="M55" s="257">
        <v>916.41</v>
      </c>
      <c r="N55" s="258">
        <v>1173.1099999999999</v>
      </c>
      <c r="O55" s="256">
        <v>306413205.74000001</v>
      </c>
      <c r="P55" s="256">
        <v>23701.23</v>
      </c>
      <c r="Q55" s="259">
        <v>12928.16</v>
      </c>
      <c r="R55" s="260">
        <v>18374.84</v>
      </c>
      <c r="S55" s="261" t="str">
        <f t="shared" si="0"/>
        <v>1</v>
      </c>
      <c r="T55" s="261" t="str">
        <f t="shared" si="2"/>
        <v>1</v>
      </c>
      <c r="U55" s="261" t="str">
        <f t="shared" si="1"/>
        <v>1</v>
      </c>
    </row>
    <row r="56" spans="1:21" s="262" customFormat="1" ht="27" x14ac:dyDescent="0.75">
      <c r="A56" s="252" t="s">
        <v>667</v>
      </c>
      <c r="B56" s="253" t="s">
        <v>94</v>
      </c>
      <c r="C56" s="253" t="s">
        <v>78</v>
      </c>
      <c r="D56" s="253" t="s">
        <v>600</v>
      </c>
      <c r="E56" s="252" t="s">
        <v>105</v>
      </c>
      <c r="F56" s="252" t="s">
        <v>109</v>
      </c>
      <c r="G56" s="252">
        <v>40</v>
      </c>
      <c r="H56" s="254">
        <v>28539</v>
      </c>
      <c r="I56" s="252">
        <v>5</v>
      </c>
      <c r="J56" s="255" t="s">
        <v>123</v>
      </c>
      <c r="K56" s="256">
        <v>55688120.030000001</v>
      </c>
      <c r="L56" s="256">
        <v>60128</v>
      </c>
      <c r="M56" s="257">
        <v>926.16</v>
      </c>
      <c r="N56" s="258">
        <v>1010.31</v>
      </c>
      <c r="O56" s="256">
        <v>39612099.149999999</v>
      </c>
      <c r="P56" s="256">
        <v>2762.64</v>
      </c>
      <c r="Q56" s="259">
        <v>14338.49</v>
      </c>
      <c r="R56" s="260">
        <v>22292.55</v>
      </c>
      <c r="S56" s="261" t="str">
        <f t="shared" si="0"/>
        <v>1</v>
      </c>
      <c r="T56" s="261" t="str">
        <f t="shared" si="2"/>
        <v>1</v>
      </c>
      <c r="U56" s="261" t="str">
        <f t="shared" si="1"/>
        <v>1</v>
      </c>
    </row>
    <row r="57" spans="1:21" s="262" customFormat="1" ht="27" x14ac:dyDescent="0.75">
      <c r="A57" s="252" t="s">
        <v>667</v>
      </c>
      <c r="B57" s="253" t="s">
        <v>93</v>
      </c>
      <c r="C57" s="253" t="s">
        <v>3</v>
      </c>
      <c r="D57" s="253" t="s">
        <v>601</v>
      </c>
      <c r="E57" s="252" t="s">
        <v>106</v>
      </c>
      <c r="F57" s="252" t="s">
        <v>108</v>
      </c>
      <c r="G57" s="252">
        <v>420</v>
      </c>
      <c r="H57" s="254">
        <v>112292</v>
      </c>
      <c r="I57" s="252">
        <v>17</v>
      </c>
      <c r="J57" s="255" t="s">
        <v>127</v>
      </c>
      <c r="K57" s="256">
        <v>507148482.98000002</v>
      </c>
      <c r="L57" s="256">
        <v>469288</v>
      </c>
      <c r="M57" s="257">
        <v>1080.68</v>
      </c>
      <c r="N57" s="258">
        <v>1234.42</v>
      </c>
      <c r="O57" s="256">
        <v>680627895.14999998</v>
      </c>
      <c r="P57" s="256">
        <v>52327.92</v>
      </c>
      <c r="Q57" s="259">
        <v>13006.97</v>
      </c>
      <c r="R57" s="260">
        <v>18367.560000000001</v>
      </c>
      <c r="S57" s="261" t="str">
        <f t="shared" si="0"/>
        <v>1</v>
      </c>
      <c r="T57" s="261" t="str">
        <f t="shared" si="2"/>
        <v>1</v>
      </c>
      <c r="U57" s="261" t="str">
        <f t="shared" si="1"/>
        <v>1</v>
      </c>
    </row>
    <row r="58" spans="1:21" s="262" customFormat="1" ht="27" x14ac:dyDescent="0.75">
      <c r="A58" s="252" t="s">
        <v>667</v>
      </c>
      <c r="B58" s="253" t="s">
        <v>93</v>
      </c>
      <c r="C58" s="253" t="s">
        <v>39</v>
      </c>
      <c r="D58" s="253" t="s">
        <v>602</v>
      </c>
      <c r="E58" s="252" t="s">
        <v>105</v>
      </c>
      <c r="F58" s="252" t="s">
        <v>111</v>
      </c>
      <c r="G58" s="252">
        <v>129</v>
      </c>
      <c r="H58" s="254">
        <v>59176</v>
      </c>
      <c r="I58" s="252">
        <v>13</v>
      </c>
      <c r="J58" s="255" t="s">
        <v>125</v>
      </c>
      <c r="K58" s="256">
        <v>148898826.13</v>
      </c>
      <c r="L58" s="256">
        <v>146978</v>
      </c>
      <c r="M58" s="257">
        <v>1013.07</v>
      </c>
      <c r="N58" s="258">
        <v>1012.86</v>
      </c>
      <c r="O58" s="256">
        <v>124878467.68000001</v>
      </c>
      <c r="P58" s="256">
        <v>7997.43</v>
      </c>
      <c r="Q58" s="259">
        <v>15614.83</v>
      </c>
      <c r="R58" s="260">
        <v>17847.25</v>
      </c>
      <c r="S58" s="261" t="str">
        <f t="shared" si="0"/>
        <v>0</v>
      </c>
      <c r="T58" s="261" t="str">
        <f t="shared" si="2"/>
        <v>1</v>
      </c>
      <c r="U58" s="261" t="str">
        <f t="shared" si="1"/>
        <v>0</v>
      </c>
    </row>
    <row r="59" spans="1:21" s="262" customFormat="1" ht="27" x14ac:dyDescent="0.75">
      <c r="A59" s="252" t="s">
        <v>667</v>
      </c>
      <c r="B59" s="253" t="s">
        <v>93</v>
      </c>
      <c r="C59" s="253" t="s">
        <v>41</v>
      </c>
      <c r="D59" s="253" t="s">
        <v>603</v>
      </c>
      <c r="E59" s="252" t="s">
        <v>105</v>
      </c>
      <c r="F59" s="252" t="s">
        <v>109</v>
      </c>
      <c r="G59" s="252">
        <v>30</v>
      </c>
      <c r="H59" s="254">
        <v>23304</v>
      </c>
      <c r="I59" s="252">
        <v>5</v>
      </c>
      <c r="J59" s="255" t="s">
        <v>123</v>
      </c>
      <c r="K59" s="256">
        <v>60581961.469999999</v>
      </c>
      <c r="L59" s="256">
        <v>68262</v>
      </c>
      <c r="M59" s="257">
        <v>887.49</v>
      </c>
      <c r="N59" s="258">
        <v>1010.31</v>
      </c>
      <c r="O59" s="256">
        <v>32441403.649999999</v>
      </c>
      <c r="P59" s="256">
        <v>1984.66</v>
      </c>
      <c r="Q59" s="259">
        <v>16346.09</v>
      </c>
      <c r="R59" s="260">
        <v>22292.55</v>
      </c>
      <c r="S59" s="261" t="str">
        <f t="shared" si="0"/>
        <v>1</v>
      </c>
      <c r="T59" s="261" t="str">
        <f t="shared" si="2"/>
        <v>1</v>
      </c>
      <c r="U59" s="261" t="str">
        <f t="shared" si="1"/>
        <v>1</v>
      </c>
    </row>
    <row r="60" spans="1:21" s="262" customFormat="1" ht="27" x14ac:dyDescent="0.75">
      <c r="A60" s="252" t="s">
        <v>667</v>
      </c>
      <c r="B60" s="253" t="s">
        <v>93</v>
      </c>
      <c r="C60" s="253" t="s">
        <v>42</v>
      </c>
      <c r="D60" s="253" t="s">
        <v>604</v>
      </c>
      <c r="E60" s="252" t="s">
        <v>105</v>
      </c>
      <c r="F60" s="252" t="s">
        <v>109</v>
      </c>
      <c r="G60" s="252">
        <v>30</v>
      </c>
      <c r="H60" s="254">
        <v>20814</v>
      </c>
      <c r="I60" s="252">
        <v>5</v>
      </c>
      <c r="J60" s="255" t="s">
        <v>123</v>
      </c>
      <c r="K60" s="256">
        <v>79994418.290000007</v>
      </c>
      <c r="L60" s="256">
        <v>84804</v>
      </c>
      <c r="M60" s="257">
        <v>943.29</v>
      </c>
      <c r="N60" s="258">
        <v>1010.31</v>
      </c>
      <c r="O60" s="256">
        <v>32001745.920000002</v>
      </c>
      <c r="P60" s="256">
        <v>2472.7600000000002</v>
      </c>
      <c r="Q60" s="259">
        <v>12941.71</v>
      </c>
      <c r="R60" s="260">
        <v>22292.55</v>
      </c>
      <c r="S60" s="261" t="str">
        <f t="shared" si="0"/>
        <v>1</v>
      </c>
      <c r="T60" s="261" t="str">
        <f t="shared" si="2"/>
        <v>1</v>
      </c>
      <c r="U60" s="261" t="str">
        <f t="shared" si="1"/>
        <v>1</v>
      </c>
    </row>
    <row r="61" spans="1:21" s="262" customFormat="1" ht="27" x14ac:dyDescent="0.75">
      <c r="A61" s="252" t="s">
        <v>667</v>
      </c>
      <c r="B61" s="253" t="s">
        <v>93</v>
      </c>
      <c r="C61" s="253" t="s">
        <v>74</v>
      </c>
      <c r="D61" s="253" t="s">
        <v>605</v>
      </c>
      <c r="E61" s="252" t="s">
        <v>106</v>
      </c>
      <c r="F61" s="252" t="s">
        <v>114</v>
      </c>
      <c r="G61" s="252">
        <v>266</v>
      </c>
      <c r="H61" s="254">
        <v>62978</v>
      </c>
      <c r="I61" s="252">
        <v>15</v>
      </c>
      <c r="J61" s="255" t="s">
        <v>130</v>
      </c>
      <c r="K61" s="256">
        <v>245324693.25999999</v>
      </c>
      <c r="L61" s="256">
        <v>247702</v>
      </c>
      <c r="M61" s="257">
        <v>990.4</v>
      </c>
      <c r="N61" s="258">
        <v>1066.17</v>
      </c>
      <c r="O61" s="256">
        <v>421856628</v>
      </c>
      <c r="P61" s="256">
        <v>27977.56</v>
      </c>
      <c r="Q61" s="259">
        <v>15078.39</v>
      </c>
      <c r="R61" s="260">
        <v>19284.16</v>
      </c>
      <c r="S61" s="261" t="str">
        <f t="shared" si="0"/>
        <v>1</v>
      </c>
      <c r="T61" s="261" t="str">
        <f t="shared" si="2"/>
        <v>1</v>
      </c>
      <c r="U61" s="261" t="str">
        <f t="shared" si="1"/>
        <v>1</v>
      </c>
    </row>
    <row r="62" spans="1:21" s="262" customFormat="1" ht="27" x14ac:dyDescent="0.75">
      <c r="A62" s="252" t="s">
        <v>667</v>
      </c>
      <c r="B62" s="253" t="s">
        <v>93</v>
      </c>
      <c r="C62" s="253" t="s">
        <v>79</v>
      </c>
      <c r="D62" s="253" t="s">
        <v>606</v>
      </c>
      <c r="E62" s="252" t="s">
        <v>105</v>
      </c>
      <c r="F62" s="252" t="s">
        <v>109</v>
      </c>
      <c r="G62" s="252">
        <v>30</v>
      </c>
      <c r="H62" s="254">
        <v>20272</v>
      </c>
      <c r="I62" s="252">
        <v>5</v>
      </c>
      <c r="J62" s="255" t="s">
        <v>123</v>
      </c>
      <c r="K62" s="256">
        <v>44327837.840000004</v>
      </c>
      <c r="L62" s="256">
        <v>57732</v>
      </c>
      <c r="M62" s="257">
        <v>767.82</v>
      </c>
      <c r="N62" s="258">
        <v>1010.31</v>
      </c>
      <c r="O62" s="256">
        <v>27689222.109999999</v>
      </c>
      <c r="P62" s="256">
        <v>1987.64</v>
      </c>
      <c r="Q62" s="259">
        <v>13930.71</v>
      </c>
      <c r="R62" s="260">
        <v>22292.55</v>
      </c>
      <c r="S62" s="261" t="str">
        <f t="shared" si="0"/>
        <v>1</v>
      </c>
      <c r="T62" s="261" t="str">
        <f t="shared" si="2"/>
        <v>1</v>
      </c>
      <c r="U62" s="261" t="str">
        <f t="shared" si="1"/>
        <v>1</v>
      </c>
    </row>
    <row r="63" spans="1:21" s="262" customFormat="1" ht="27" x14ac:dyDescent="0.75">
      <c r="A63" s="252" t="s">
        <v>667</v>
      </c>
      <c r="B63" s="253" t="s">
        <v>93</v>
      </c>
      <c r="C63" s="253" t="s">
        <v>83</v>
      </c>
      <c r="D63" s="253" t="s">
        <v>607</v>
      </c>
      <c r="E63" s="252" t="s">
        <v>105</v>
      </c>
      <c r="F63" s="252" t="s">
        <v>112</v>
      </c>
      <c r="G63" s="252">
        <v>15</v>
      </c>
      <c r="H63" s="254">
        <v>12022</v>
      </c>
      <c r="I63" s="252">
        <v>2</v>
      </c>
      <c r="J63" s="255" t="s">
        <v>126</v>
      </c>
      <c r="K63" s="256">
        <v>38858884.710000001</v>
      </c>
      <c r="L63" s="256">
        <v>37329</v>
      </c>
      <c r="M63" s="257">
        <v>1040.98</v>
      </c>
      <c r="N63" s="258">
        <v>1227.08</v>
      </c>
      <c r="O63" s="256">
        <v>18104427.030000001</v>
      </c>
      <c r="P63" s="256">
        <v>920.14</v>
      </c>
      <c r="Q63" s="259">
        <v>19675.78</v>
      </c>
      <c r="R63" s="260">
        <v>25036.73</v>
      </c>
      <c r="S63" s="261" t="str">
        <f t="shared" si="0"/>
        <v>1</v>
      </c>
      <c r="T63" s="261" t="str">
        <f t="shared" si="2"/>
        <v>1</v>
      </c>
      <c r="U63" s="261" t="str">
        <f t="shared" si="1"/>
        <v>1</v>
      </c>
    </row>
    <row r="64" spans="1:21" s="262" customFormat="1" ht="27" x14ac:dyDescent="0.75">
      <c r="A64" s="252" t="s">
        <v>667</v>
      </c>
      <c r="B64" s="253" t="s">
        <v>93</v>
      </c>
      <c r="C64" s="253" t="s">
        <v>84</v>
      </c>
      <c r="D64" s="253" t="s">
        <v>608</v>
      </c>
      <c r="E64" s="252" t="s">
        <v>105</v>
      </c>
      <c r="F64" s="252" t="s">
        <v>109</v>
      </c>
      <c r="G64" s="252">
        <v>30</v>
      </c>
      <c r="H64" s="254">
        <v>36388</v>
      </c>
      <c r="I64" s="252">
        <v>6</v>
      </c>
      <c r="J64" s="255" t="s">
        <v>122</v>
      </c>
      <c r="K64" s="256">
        <v>61393902.710000001</v>
      </c>
      <c r="L64" s="256">
        <v>68711</v>
      </c>
      <c r="M64" s="257">
        <v>893.51</v>
      </c>
      <c r="N64" s="258">
        <v>982.56</v>
      </c>
      <c r="O64" s="256">
        <v>28838215.68</v>
      </c>
      <c r="P64" s="256">
        <v>1973.16</v>
      </c>
      <c r="Q64" s="259">
        <v>14615.21</v>
      </c>
      <c r="R64" s="260">
        <v>18560.68</v>
      </c>
      <c r="S64" s="261" t="str">
        <f t="shared" si="0"/>
        <v>1</v>
      </c>
      <c r="T64" s="261" t="str">
        <f t="shared" si="2"/>
        <v>1</v>
      </c>
      <c r="U64" s="261" t="str">
        <f t="shared" si="1"/>
        <v>1</v>
      </c>
    </row>
    <row r="65" spans="1:21" s="262" customFormat="1" ht="27" x14ac:dyDescent="0.75">
      <c r="A65" s="252" t="s">
        <v>667</v>
      </c>
      <c r="B65" s="253" t="s">
        <v>93</v>
      </c>
      <c r="C65" s="253" t="s">
        <v>85</v>
      </c>
      <c r="D65" s="253" t="s">
        <v>609</v>
      </c>
      <c r="E65" s="252" t="s">
        <v>105</v>
      </c>
      <c r="F65" s="252" t="s">
        <v>109</v>
      </c>
      <c r="G65" s="252">
        <v>30</v>
      </c>
      <c r="H65" s="254">
        <v>28793</v>
      </c>
      <c r="I65" s="252">
        <v>5</v>
      </c>
      <c r="J65" s="255" t="s">
        <v>123</v>
      </c>
      <c r="K65" s="256">
        <v>51833601.909999996</v>
      </c>
      <c r="L65" s="256">
        <v>58590</v>
      </c>
      <c r="M65" s="257">
        <v>884.68</v>
      </c>
      <c r="N65" s="258">
        <v>1010.31</v>
      </c>
      <c r="O65" s="256">
        <v>24980664.57</v>
      </c>
      <c r="P65" s="256">
        <v>1490.3</v>
      </c>
      <c r="Q65" s="259">
        <v>16762.22</v>
      </c>
      <c r="R65" s="260">
        <v>22292.55</v>
      </c>
      <c r="S65" s="261" t="str">
        <f t="shared" si="0"/>
        <v>1</v>
      </c>
      <c r="T65" s="261" t="str">
        <f t="shared" si="2"/>
        <v>1</v>
      </c>
      <c r="U65" s="261" t="str">
        <f t="shared" si="1"/>
        <v>1</v>
      </c>
    </row>
    <row r="66" spans="1:21" s="262" customFormat="1" ht="27" x14ac:dyDescent="0.75">
      <c r="A66" s="252" t="s">
        <v>667</v>
      </c>
      <c r="B66" s="253" t="s">
        <v>90</v>
      </c>
      <c r="C66" s="253" t="s">
        <v>1</v>
      </c>
      <c r="D66" s="253" t="s">
        <v>610</v>
      </c>
      <c r="E66" s="252" t="s">
        <v>106</v>
      </c>
      <c r="F66" s="252" t="s">
        <v>108</v>
      </c>
      <c r="G66" s="252">
        <v>353</v>
      </c>
      <c r="H66" s="254">
        <v>101105</v>
      </c>
      <c r="I66" s="252">
        <v>16</v>
      </c>
      <c r="J66" s="255" t="s">
        <v>121</v>
      </c>
      <c r="K66" s="256">
        <v>332632596.36000001</v>
      </c>
      <c r="L66" s="256">
        <v>322129</v>
      </c>
      <c r="M66" s="257">
        <v>1032.6099999999999</v>
      </c>
      <c r="N66" s="258">
        <v>1173.1099999999999</v>
      </c>
      <c r="O66" s="256">
        <v>424112180.86000001</v>
      </c>
      <c r="P66" s="256">
        <v>31295.35</v>
      </c>
      <c r="Q66" s="259">
        <v>13551.92</v>
      </c>
      <c r="R66" s="260">
        <v>18374.84</v>
      </c>
      <c r="S66" s="261" t="str">
        <f t="shared" si="0"/>
        <v>1</v>
      </c>
      <c r="T66" s="261" t="str">
        <f t="shared" si="2"/>
        <v>1</v>
      </c>
      <c r="U66" s="261" t="str">
        <f t="shared" si="1"/>
        <v>1</v>
      </c>
    </row>
    <row r="67" spans="1:21" s="262" customFormat="1" ht="27" x14ac:dyDescent="0.75">
      <c r="A67" s="252" t="s">
        <v>667</v>
      </c>
      <c r="B67" s="253" t="s">
        <v>90</v>
      </c>
      <c r="C67" s="253" t="s">
        <v>6</v>
      </c>
      <c r="D67" s="253" t="s">
        <v>611</v>
      </c>
      <c r="E67" s="252" t="s">
        <v>105</v>
      </c>
      <c r="F67" s="252" t="s">
        <v>110</v>
      </c>
      <c r="G67" s="252">
        <v>60</v>
      </c>
      <c r="H67" s="254">
        <v>69140</v>
      </c>
      <c r="I67" s="252">
        <v>10</v>
      </c>
      <c r="J67" s="255" t="s">
        <v>124</v>
      </c>
      <c r="K67" s="256">
        <v>134872949.78999999</v>
      </c>
      <c r="L67" s="256">
        <v>153749</v>
      </c>
      <c r="M67" s="257">
        <v>877.23</v>
      </c>
      <c r="N67" s="258">
        <v>1029.07</v>
      </c>
      <c r="O67" s="256">
        <v>52158098.979999997</v>
      </c>
      <c r="P67" s="256">
        <v>3594.95</v>
      </c>
      <c r="Q67" s="259">
        <v>14508.7</v>
      </c>
      <c r="R67" s="260">
        <v>19754.009999999998</v>
      </c>
      <c r="S67" s="261" t="str">
        <f t="shared" si="0"/>
        <v>1</v>
      </c>
      <c r="T67" s="261" t="str">
        <f t="shared" si="2"/>
        <v>1</v>
      </c>
      <c r="U67" s="261" t="str">
        <f t="shared" si="1"/>
        <v>1</v>
      </c>
    </row>
    <row r="68" spans="1:21" s="262" customFormat="1" ht="27" x14ac:dyDescent="0.75">
      <c r="A68" s="252" t="s">
        <v>667</v>
      </c>
      <c r="B68" s="253" t="s">
        <v>90</v>
      </c>
      <c r="C68" s="253" t="s">
        <v>7</v>
      </c>
      <c r="D68" s="253" t="s">
        <v>612</v>
      </c>
      <c r="E68" s="252" t="s">
        <v>105</v>
      </c>
      <c r="F68" s="252" t="s">
        <v>109</v>
      </c>
      <c r="G68" s="252">
        <v>40</v>
      </c>
      <c r="H68" s="254">
        <v>46890</v>
      </c>
      <c r="I68" s="252">
        <v>6</v>
      </c>
      <c r="J68" s="255" t="s">
        <v>122</v>
      </c>
      <c r="K68" s="256">
        <v>100103195.86</v>
      </c>
      <c r="L68" s="256">
        <v>94564</v>
      </c>
      <c r="M68" s="257">
        <v>1058.58</v>
      </c>
      <c r="N68" s="258">
        <v>982.56</v>
      </c>
      <c r="O68" s="256">
        <v>36058520.469999999</v>
      </c>
      <c r="P68" s="256">
        <v>2240.5700000000002</v>
      </c>
      <c r="Q68" s="259">
        <v>16093.45</v>
      </c>
      <c r="R68" s="260">
        <v>18560.68</v>
      </c>
      <c r="S68" s="261" t="str">
        <f t="shared" si="0"/>
        <v>0</v>
      </c>
      <c r="T68" s="261" t="str">
        <f t="shared" si="2"/>
        <v>1</v>
      </c>
      <c r="U68" s="261" t="str">
        <f t="shared" si="1"/>
        <v>0</v>
      </c>
    </row>
    <row r="69" spans="1:21" s="262" customFormat="1" ht="27" x14ac:dyDescent="0.75">
      <c r="A69" s="252" t="s">
        <v>667</v>
      </c>
      <c r="B69" s="253" t="s">
        <v>90</v>
      </c>
      <c r="C69" s="253" t="s">
        <v>8</v>
      </c>
      <c r="D69" s="253" t="s">
        <v>613</v>
      </c>
      <c r="E69" s="252" t="s">
        <v>105</v>
      </c>
      <c r="F69" s="252" t="s">
        <v>111</v>
      </c>
      <c r="G69" s="252">
        <v>90</v>
      </c>
      <c r="H69" s="254">
        <v>81383</v>
      </c>
      <c r="I69" s="252">
        <v>12</v>
      </c>
      <c r="J69" s="255" t="s">
        <v>128</v>
      </c>
      <c r="K69" s="256">
        <v>134415319.15000001</v>
      </c>
      <c r="L69" s="256">
        <v>150677</v>
      </c>
      <c r="M69" s="257">
        <v>892.08</v>
      </c>
      <c r="N69" s="258">
        <v>1018.88</v>
      </c>
      <c r="O69" s="256">
        <v>90440843.730000004</v>
      </c>
      <c r="P69" s="256">
        <v>6196.77</v>
      </c>
      <c r="Q69" s="259">
        <v>14594.85</v>
      </c>
      <c r="R69" s="260">
        <v>20000.66</v>
      </c>
      <c r="S69" s="261" t="str">
        <f t="shared" ref="S69:S92" si="3">IF(AND(M69&lt;=N69),"1","0")</f>
        <v>1</v>
      </c>
      <c r="T69" s="261" t="str">
        <f t="shared" si="2"/>
        <v>1</v>
      </c>
      <c r="U69" s="261" t="str">
        <f t="shared" ref="U69:U92" si="4">IF(AND(M69&lt;=N69,Q69&lt;=R69),"1","0")</f>
        <v>1</v>
      </c>
    </row>
    <row r="70" spans="1:21" s="262" customFormat="1" ht="27" x14ac:dyDescent="0.75">
      <c r="A70" s="252" t="s">
        <v>667</v>
      </c>
      <c r="B70" s="253" t="s">
        <v>90</v>
      </c>
      <c r="C70" s="253" t="s">
        <v>9</v>
      </c>
      <c r="D70" s="253" t="s">
        <v>614</v>
      </c>
      <c r="E70" s="252" t="s">
        <v>105</v>
      </c>
      <c r="F70" s="252" t="s">
        <v>110</v>
      </c>
      <c r="G70" s="252">
        <v>40</v>
      </c>
      <c r="H70" s="254">
        <v>53162</v>
      </c>
      <c r="I70" s="252">
        <v>10</v>
      </c>
      <c r="J70" s="255" t="s">
        <v>124</v>
      </c>
      <c r="K70" s="256">
        <v>103067191.98999999</v>
      </c>
      <c r="L70" s="256">
        <v>96244</v>
      </c>
      <c r="M70" s="257">
        <v>1070.8900000000001</v>
      </c>
      <c r="N70" s="258">
        <v>1029.07</v>
      </c>
      <c r="O70" s="256">
        <v>48257338.159999996</v>
      </c>
      <c r="P70" s="256">
        <v>2045.26</v>
      </c>
      <c r="Q70" s="259">
        <v>23594.720000000001</v>
      </c>
      <c r="R70" s="260">
        <v>19754.009999999998</v>
      </c>
      <c r="S70" s="261" t="str">
        <f t="shared" si="3"/>
        <v>0</v>
      </c>
      <c r="T70" s="261" t="str">
        <f t="shared" ref="T70:T92" si="5">IF(AND(Q70&lt;=R70),"1","0")</f>
        <v>0</v>
      </c>
      <c r="U70" s="261" t="str">
        <f t="shared" si="4"/>
        <v>0</v>
      </c>
    </row>
    <row r="71" spans="1:21" s="262" customFormat="1" ht="27" x14ac:dyDescent="0.75">
      <c r="A71" s="252" t="s">
        <v>667</v>
      </c>
      <c r="B71" s="253" t="s">
        <v>90</v>
      </c>
      <c r="C71" s="253" t="s">
        <v>80</v>
      </c>
      <c r="D71" s="253" t="s">
        <v>615</v>
      </c>
      <c r="E71" s="252" t="s">
        <v>105</v>
      </c>
      <c r="F71" s="252" t="s">
        <v>109</v>
      </c>
      <c r="G71" s="252">
        <v>30</v>
      </c>
      <c r="H71" s="254">
        <v>28737</v>
      </c>
      <c r="I71" s="252">
        <v>5</v>
      </c>
      <c r="J71" s="255" t="s">
        <v>123</v>
      </c>
      <c r="K71" s="256">
        <v>72567009.260000005</v>
      </c>
      <c r="L71" s="256">
        <v>70764</v>
      </c>
      <c r="M71" s="257">
        <v>1025.48</v>
      </c>
      <c r="N71" s="258">
        <v>1010.31</v>
      </c>
      <c r="O71" s="256">
        <v>36750718.409999996</v>
      </c>
      <c r="P71" s="256">
        <v>2268.4</v>
      </c>
      <c r="Q71" s="259">
        <v>16201.18</v>
      </c>
      <c r="R71" s="260">
        <v>22292.55</v>
      </c>
      <c r="S71" s="261" t="str">
        <f t="shared" si="3"/>
        <v>0</v>
      </c>
      <c r="T71" s="261" t="str">
        <f t="shared" si="5"/>
        <v>1</v>
      </c>
      <c r="U71" s="261" t="str">
        <f t="shared" si="4"/>
        <v>0</v>
      </c>
    </row>
    <row r="72" spans="1:21" s="262" customFormat="1" ht="27" x14ac:dyDescent="0.75">
      <c r="A72" s="252" t="s">
        <v>667</v>
      </c>
      <c r="B72" s="253" t="s">
        <v>91</v>
      </c>
      <c r="C72" s="253" t="s">
        <v>0</v>
      </c>
      <c r="D72" s="253" t="s">
        <v>617</v>
      </c>
      <c r="E72" s="252" t="s">
        <v>104</v>
      </c>
      <c r="F72" s="252" t="s">
        <v>113</v>
      </c>
      <c r="G72" s="252">
        <v>1143</v>
      </c>
      <c r="H72" s="254">
        <v>258303</v>
      </c>
      <c r="I72" s="252">
        <v>20</v>
      </c>
      <c r="J72" s="255" t="s">
        <v>132</v>
      </c>
      <c r="K72" s="256">
        <v>1282949373.3900001</v>
      </c>
      <c r="L72" s="256">
        <v>794029</v>
      </c>
      <c r="M72" s="257">
        <v>1615.75</v>
      </c>
      <c r="N72" s="258">
        <v>2054</v>
      </c>
      <c r="O72" s="256">
        <v>2652942975.5900002</v>
      </c>
      <c r="P72" s="256">
        <v>175692.38</v>
      </c>
      <c r="Q72" s="259">
        <v>15099.93</v>
      </c>
      <c r="R72" s="260">
        <v>19403.740000000002</v>
      </c>
      <c r="S72" s="261" t="str">
        <f t="shared" si="3"/>
        <v>1</v>
      </c>
      <c r="T72" s="261" t="str">
        <f t="shared" si="5"/>
        <v>1</v>
      </c>
      <c r="U72" s="261" t="str">
        <f t="shared" si="4"/>
        <v>1</v>
      </c>
    </row>
    <row r="73" spans="1:21" s="262" customFormat="1" ht="27" x14ac:dyDescent="0.75">
      <c r="A73" s="252" t="s">
        <v>667</v>
      </c>
      <c r="B73" s="253" t="s">
        <v>91</v>
      </c>
      <c r="C73" s="253" t="s">
        <v>10</v>
      </c>
      <c r="D73" s="253" t="s">
        <v>618</v>
      </c>
      <c r="E73" s="252" t="s">
        <v>105</v>
      </c>
      <c r="F73" s="252" t="s">
        <v>110</v>
      </c>
      <c r="G73" s="252">
        <v>60</v>
      </c>
      <c r="H73" s="254">
        <v>51023</v>
      </c>
      <c r="I73" s="252">
        <v>10</v>
      </c>
      <c r="J73" s="255" t="s">
        <v>124</v>
      </c>
      <c r="K73" s="256">
        <v>98314339.319999993</v>
      </c>
      <c r="L73" s="256">
        <v>129130</v>
      </c>
      <c r="M73" s="257">
        <v>761.36</v>
      </c>
      <c r="N73" s="258">
        <v>1029.07</v>
      </c>
      <c r="O73" s="256">
        <v>44029390.159999996</v>
      </c>
      <c r="P73" s="256">
        <v>3108.44</v>
      </c>
      <c r="Q73" s="259">
        <v>14164.47</v>
      </c>
      <c r="R73" s="260">
        <v>19754.009999999998</v>
      </c>
      <c r="S73" s="261" t="str">
        <f t="shared" si="3"/>
        <v>1</v>
      </c>
      <c r="T73" s="261" t="str">
        <f t="shared" si="5"/>
        <v>1</v>
      </c>
      <c r="U73" s="261" t="str">
        <f t="shared" si="4"/>
        <v>1</v>
      </c>
    </row>
    <row r="74" spans="1:21" s="262" customFormat="1" ht="27" x14ac:dyDescent="0.75">
      <c r="A74" s="252" t="s">
        <v>667</v>
      </c>
      <c r="B74" s="253" t="s">
        <v>91</v>
      </c>
      <c r="C74" s="253" t="s">
        <v>11</v>
      </c>
      <c r="D74" s="253" t="s">
        <v>619</v>
      </c>
      <c r="E74" s="252" t="s">
        <v>105</v>
      </c>
      <c r="F74" s="252" t="s">
        <v>110</v>
      </c>
      <c r="G74" s="252">
        <v>60</v>
      </c>
      <c r="H74" s="254">
        <v>49182</v>
      </c>
      <c r="I74" s="252">
        <v>9</v>
      </c>
      <c r="J74" s="255" t="s">
        <v>186</v>
      </c>
      <c r="K74" s="256">
        <v>83764030.780000001</v>
      </c>
      <c r="L74" s="256">
        <v>106424</v>
      </c>
      <c r="M74" s="257">
        <v>787.08</v>
      </c>
      <c r="N74" s="258">
        <v>992.97</v>
      </c>
      <c r="O74" s="256">
        <v>47176439.090000004</v>
      </c>
      <c r="P74" s="256">
        <v>2930.49</v>
      </c>
      <c r="Q74" s="259">
        <v>16098.5</v>
      </c>
      <c r="R74" s="260">
        <v>19459.21</v>
      </c>
      <c r="S74" s="261" t="str">
        <f t="shared" si="3"/>
        <v>1</v>
      </c>
      <c r="T74" s="261" t="str">
        <f t="shared" si="5"/>
        <v>1</v>
      </c>
      <c r="U74" s="261" t="str">
        <f t="shared" si="4"/>
        <v>1</v>
      </c>
    </row>
    <row r="75" spans="1:21" s="262" customFormat="1" ht="27" x14ac:dyDescent="0.75">
      <c r="A75" s="263" t="s">
        <v>667</v>
      </c>
      <c r="B75" s="264" t="s">
        <v>91</v>
      </c>
      <c r="C75" s="264" t="s">
        <v>12</v>
      </c>
      <c r="D75" s="264" t="s">
        <v>620</v>
      </c>
      <c r="E75" s="263" t="s">
        <v>106</v>
      </c>
      <c r="F75" s="263" t="s">
        <v>108</v>
      </c>
      <c r="G75" s="263">
        <v>280</v>
      </c>
      <c r="H75" s="265">
        <v>83829</v>
      </c>
      <c r="I75" s="263">
        <v>16</v>
      </c>
      <c r="J75" s="255" t="s">
        <v>121</v>
      </c>
      <c r="K75" s="256">
        <v>289749876.14999998</v>
      </c>
      <c r="L75" s="256">
        <v>313592</v>
      </c>
      <c r="M75" s="257">
        <v>923.97</v>
      </c>
      <c r="N75" s="258">
        <v>1173.1099999999999</v>
      </c>
      <c r="O75" s="256">
        <v>350286843.75999999</v>
      </c>
      <c r="P75" s="256">
        <v>27778.66</v>
      </c>
      <c r="Q75" s="259">
        <v>12609.93</v>
      </c>
      <c r="R75" s="260">
        <v>18374.84</v>
      </c>
      <c r="S75" s="261" t="str">
        <f t="shared" si="3"/>
        <v>1</v>
      </c>
      <c r="T75" s="261" t="str">
        <f t="shared" si="5"/>
        <v>1</v>
      </c>
      <c r="U75" s="261" t="str">
        <f t="shared" si="4"/>
        <v>1</v>
      </c>
    </row>
    <row r="76" spans="1:21" s="262" customFormat="1" ht="27" x14ac:dyDescent="0.75">
      <c r="A76" s="252" t="s">
        <v>667</v>
      </c>
      <c r="B76" s="253" t="s">
        <v>91</v>
      </c>
      <c r="C76" s="253" t="s">
        <v>13</v>
      </c>
      <c r="D76" s="253" t="s">
        <v>621</v>
      </c>
      <c r="E76" s="252" t="s">
        <v>105</v>
      </c>
      <c r="F76" s="252" t="s">
        <v>112</v>
      </c>
      <c r="G76" s="252">
        <v>8</v>
      </c>
      <c r="H76" s="254">
        <v>4063</v>
      </c>
      <c r="I76" s="252">
        <v>2</v>
      </c>
      <c r="J76" s="255" t="s">
        <v>126</v>
      </c>
      <c r="K76" s="256">
        <v>32307690.940000001</v>
      </c>
      <c r="L76" s="256">
        <v>29047</v>
      </c>
      <c r="M76" s="257">
        <v>1112.26</v>
      </c>
      <c r="N76" s="258">
        <v>1227.08</v>
      </c>
      <c r="O76" s="256">
        <v>12028301.51</v>
      </c>
      <c r="P76" s="256">
        <v>412.43</v>
      </c>
      <c r="Q76" s="259">
        <v>29164.65</v>
      </c>
      <c r="R76" s="260">
        <v>25036.73</v>
      </c>
      <c r="S76" s="261" t="str">
        <f t="shared" si="3"/>
        <v>1</v>
      </c>
      <c r="T76" s="261" t="str">
        <f t="shared" si="5"/>
        <v>0</v>
      </c>
      <c r="U76" s="261" t="str">
        <f t="shared" si="4"/>
        <v>0</v>
      </c>
    </row>
    <row r="77" spans="1:21" s="262" customFormat="1" ht="27" x14ac:dyDescent="0.75">
      <c r="A77" s="252" t="s">
        <v>667</v>
      </c>
      <c r="B77" s="253" t="s">
        <v>91</v>
      </c>
      <c r="C77" s="253" t="s">
        <v>14</v>
      </c>
      <c r="D77" s="253" t="s">
        <v>622</v>
      </c>
      <c r="E77" s="252" t="s">
        <v>105</v>
      </c>
      <c r="F77" s="252" t="s">
        <v>109</v>
      </c>
      <c r="G77" s="252">
        <v>40</v>
      </c>
      <c r="H77" s="254">
        <v>36493</v>
      </c>
      <c r="I77" s="252">
        <v>6</v>
      </c>
      <c r="J77" s="255" t="s">
        <v>122</v>
      </c>
      <c r="K77" s="256">
        <v>78776318.189999998</v>
      </c>
      <c r="L77" s="256">
        <v>94750</v>
      </c>
      <c r="M77" s="257">
        <v>831.41</v>
      </c>
      <c r="N77" s="258">
        <v>982.56</v>
      </c>
      <c r="O77" s="256">
        <v>35695303.630000003</v>
      </c>
      <c r="P77" s="256">
        <v>2691.32</v>
      </c>
      <c r="Q77" s="259">
        <v>13263.11</v>
      </c>
      <c r="R77" s="260">
        <v>18560.68</v>
      </c>
      <c r="S77" s="261" t="str">
        <f t="shared" si="3"/>
        <v>1</v>
      </c>
      <c r="T77" s="261" t="str">
        <f t="shared" si="5"/>
        <v>1</v>
      </c>
      <c r="U77" s="261" t="str">
        <f t="shared" si="4"/>
        <v>1</v>
      </c>
    </row>
    <row r="78" spans="1:21" s="262" customFormat="1" ht="27" x14ac:dyDescent="0.75">
      <c r="A78" s="252" t="s">
        <v>667</v>
      </c>
      <c r="B78" s="253" t="s">
        <v>91</v>
      </c>
      <c r="C78" s="253" t="s">
        <v>15</v>
      </c>
      <c r="D78" s="253" t="s">
        <v>623</v>
      </c>
      <c r="E78" s="252" t="s">
        <v>105</v>
      </c>
      <c r="F78" s="252" t="s">
        <v>111</v>
      </c>
      <c r="G78" s="252">
        <v>137</v>
      </c>
      <c r="H78" s="254">
        <v>90942</v>
      </c>
      <c r="I78" s="252">
        <v>13</v>
      </c>
      <c r="J78" s="255" t="s">
        <v>125</v>
      </c>
      <c r="K78" s="256">
        <v>174219917.84999999</v>
      </c>
      <c r="L78" s="256">
        <v>206041</v>
      </c>
      <c r="M78" s="257">
        <v>845.56</v>
      </c>
      <c r="N78" s="258">
        <v>1012.86</v>
      </c>
      <c r="O78" s="256">
        <v>164415589.62</v>
      </c>
      <c r="P78" s="256">
        <v>13310.01</v>
      </c>
      <c r="Q78" s="259">
        <v>12352.78</v>
      </c>
      <c r="R78" s="260">
        <v>17847.25</v>
      </c>
      <c r="S78" s="261" t="str">
        <f t="shared" si="3"/>
        <v>1</v>
      </c>
      <c r="T78" s="261" t="str">
        <f t="shared" si="5"/>
        <v>1</v>
      </c>
      <c r="U78" s="261" t="str">
        <f t="shared" si="4"/>
        <v>1</v>
      </c>
    </row>
    <row r="79" spans="1:21" s="262" customFormat="1" ht="27" x14ac:dyDescent="0.75">
      <c r="A79" s="252" t="s">
        <v>667</v>
      </c>
      <c r="B79" s="253" t="s">
        <v>91</v>
      </c>
      <c r="C79" s="253" t="s">
        <v>16</v>
      </c>
      <c r="D79" s="253" t="s">
        <v>624</v>
      </c>
      <c r="E79" s="252" t="s">
        <v>105</v>
      </c>
      <c r="F79" s="252" t="s">
        <v>109</v>
      </c>
      <c r="G79" s="252">
        <v>30</v>
      </c>
      <c r="H79" s="254">
        <v>24948</v>
      </c>
      <c r="I79" s="252">
        <v>5</v>
      </c>
      <c r="J79" s="255" t="s">
        <v>123</v>
      </c>
      <c r="K79" s="256">
        <v>58823398.350000001</v>
      </c>
      <c r="L79" s="256">
        <v>73310</v>
      </c>
      <c r="M79" s="257">
        <v>802.39</v>
      </c>
      <c r="N79" s="258">
        <v>1010.31</v>
      </c>
      <c r="O79" s="256">
        <v>26064472.16</v>
      </c>
      <c r="P79" s="256">
        <v>1650.64</v>
      </c>
      <c r="Q79" s="259">
        <v>15790.52</v>
      </c>
      <c r="R79" s="260">
        <v>22292.55</v>
      </c>
      <c r="S79" s="261" t="str">
        <f t="shared" si="3"/>
        <v>1</v>
      </c>
      <c r="T79" s="261" t="str">
        <f t="shared" si="5"/>
        <v>1</v>
      </c>
      <c r="U79" s="261" t="str">
        <f t="shared" si="4"/>
        <v>1</v>
      </c>
    </row>
    <row r="80" spans="1:21" s="262" customFormat="1" ht="27" x14ac:dyDescent="0.75">
      <c r="A80" s="252" t="s">
        <v>667</v>
      </c>
      <c r="B80" s="253" t="s">
        <v>91</v>
      </c>
      <c r="C80" s="253" t="s">
        <v>17</v>
      </c>
      <c r="D80" s="253" t="s">
        <v>625</v>
      </c>
      <c r="E80" s="252" t="s">
        <v>105</v>
      </c>
      <c r="F80" s="252" t="s">
        <v>109</v>
      </c>
      <c r="G80" s="252">
        <v>30</v>
      </c>
      <c r="H80" s="254">
        <v>29634</v>
      </c>
      <c r="I80" s="252">
        <v>5</v>
      </c>
      <c r="J80" s="255" t="s">
        <v>123</v>
      </c>
      <c r="K80" s="256">
        <v>68912499.480000004</v>
      </c>
      <c r="L80" s="256">
        <v>79767</v>
      </c>
      <c r="M80" s="257">
        <v>863.92</v>
      </c>
      <c r="N80" s="258">
        <v>1010.31</v>
      </c>
      <c r="O80" s="256">
        <v>16063928.039999999</v>
      </c>
      <c r="P80" s="256">
        <v>1332.07</v>
      </c>
      <c r="Q80" s="259">
        <v>12059.37</v>
      </c>
      <c r="R80" s="260">
        <v>22292.55</v>
      </c>
      <c r="S80" s="261" t="str">
        <f t="shared" si="3"/>
        <v>1</v>
      </c>
      <c r="T80" s="261" t="str">
        <f t="shared" si="5"/>
        <v>1</v>
      </c>
      <c r="U80" s="261" t="str">
        <f t="shared" si="4"/>
        <v>1</v>
      </c>
    </row>
    <row r="81" spans="1:21" s="262" customFormat="1" ht="27" x14ac:dyDescent="0.75">
      <c r="A81" s="252" t="s">
        <v>667</v>
      </c>
      <c r="B81" s="253" t="s">
        <v>91</v>
      </c>
      <c r="C81" s="253" t="s">
        <v>18</v>
      </c>
      <c r="D81" s="253" t="s">
        <v>626</v>
      </c>
      <c r="E81" s="252" t="s">
        <v>105</v>
      </c>
      <c r="F81" s="252" t="s">
        <v>109</v>
      </c>
      <c r="G81" s="252">
        <v>30</v>
      </c>
      <c r="H81" s="254">
        <v>36267</v>
      </c>
      <c r="I81" s="252">
        <v>6</v>
      </c>
      <c r="J81" s="255" t="s">
        <v>122</v>
      </c>
      <c r="K81" s="256">
        <v>81611737.840000004</v>
      </c>
      <c r="L81" s="256">
        <v>89171</v>
      </c>
      <c r="M81" s="257">
        <v>915.23</v>
      </c>
      <c r="N81" s="258">
        <v>982.56</v>
      </c>
      <c r="O81" s="256">
        <v>30731471.219999999</v>
      </c>
      <c r="P81" s="256">
        <v>2005.18</v>
      </c>
      <c r="Q81" s="259">
        <v>15326.04</v>
      </c>
      <c r="R81" s="260">
        <v>18560.68</v>
      </c>
      <c r="S81" s="261" t="str">
        <f t="shared" si="3"/>
        <v>1</v>
      </c>
      <c r="T81" s="261" t="str">
        <f t="shared" si="5"/>
        <v>1</v>
      </c>
      <c r="U81" s="261" t="str">
        <f t="shared" si="4"/>
        <v>1</v>
      </c>
    </row>
    <row r="82" spans="1:21" s="262" customFormat="1" ht="27" x14ac:dyDescent="0.75">
      <c r="A82" s="252" t="s">
        <v>667</v>
      </c>
      <c r="B82" s="253" t="s">
        <v>91</v>
      </c>
      <c r="C82" s="253" t="s">
        <v>19</v>
      </c>
      <c r="D82" s="253" t="s">
        <v>627</v>
      </c>
      <c r="E82" s="252" t="s">
        <v>105</v>
      </c>
      <c r="F82" s="252" t="s">
        <v>110</v>
      </c>
      <c r="G82" s="252">
        <v>55</v>
      </c>
      <c r="H82" s="254">
        <v>43198</v>
      </c>
      <c r="I82" s="252">
        <v>9</v>
      </c>
      <c r="J82" s="255" t="s">
        <v>186</v>
      </c>
      <c r="K82" s="256">
        <v>110806668.77</v>
      </c>
      <c r="L82" s="256">
        <v>128844</v>
      </c>
      <c r="M82" s="257">
        <v>860.01</v>
      </c>
      <c r="N82" s="258">
        <v>992.97</v>
      </c>
      <c r="O82" s="256">
        <v>59486400.009999998</v>
      </c>
      <c r="P82" s="256">
        <v>3882.64</v>
      </c>
      <c r="Q82" s="259">
        <v>15321.14</v>
      </c>
      <c r="R82" s="260">
        <v>19459.21</v>
      </c>
      <c r="S82" s="261" t="str">
        <f t="shared" si="3"/>
        <v>1</v>
      </c>
      <c r="T82" s="261" t="str">
        <f t="shared" si="5"/>
        <v>1</v>
      </c>
      <c r="U82" s="261" t="str">
        <f t="shared" si="4"/>
        <v>1</v>
      </c>
    </row>
    <row r="83" spans="1:21" s="262" customFormat="1" ht="27" x14ac:dyDescent="0.75">
      <c r="A83" s="252" t="s">
        <v>667</v>
      </c>
      <c r="B83" s="253" t="s">
        <v>91</v>
      </c>
      <c r="C83" s="253" t="s">
        <v>20</v>
      </c>
      <c r="D83" s="253" t="s">
        <v>628</v>
      </c>
      <c r="E83" s="252" t="s">
        <v>105</v>
      </c>
      <c r="F83" s="252" t="s">
        <v>111</v>
      </c>
      <c r="G83" s="252">
        <v>126</v>
      </c>
      <c r="H83" s="254">
        <v>86089</v>
      </c>
      <c r="I83" s="252">
        <v>13</v>
      </c>
      <c r="J83" s="255" t="s">
        <v>125</v>
      </c>
      <c r="K83" s="256">
        <v>161346700.08000001</v>
      </c>
      <c r="L83" s="256">
        <v>196558</v>
      </c>
      <c r="M83" s="257">
        <v>820.86</v>
      </c>
      <c r="N83" s="258">
        <v>1012.86</v>
      </c>
      <c r="O83" s="256">
        <v>142681875.16999999</v>
      </c>
      <c r="P83" s="256">
        <v>10623.5</v>
      </c>
      <c r="Q83" s="259">
        <v>13430.78</v>
      </c>
      <c r="R83" s="260">
        <v>17847.25</v>
      </c>
      <c r="S83" s="261" t="str">
        <f t="shared" si="3"/>
        <v>1</v>
      </c>
      <c r="T83" s="261" t="str">
        <f t="shared" si="5"/>
        <v>1</v>
      </c>
      <c r="U83" s="261" t="str">
        <f t="shared" si="4"/>
        <v>1</v>
      </c>
    </row>
    <row r="84" spans="1:21" s="262" customFormat="1" ht="27" x14ac:dyDescent="0.75">
      <c r="A84" s="252" t="s">
        <v>667</v>
      </c>
      <c r="B84" s="253" t="s">
        <v>91</v>
      </c>
      <c r="C84" s="253" t="s">
        <v>21</v>
      </c>
      <c r="D84" s="253" t="s">
        <v>629</v>
      </c>
      <c r="E84" s="252" t="s">
        <v>105</v>
      </c>
      <c r="F84" s="252" t="s">
        <v>109</v>
      </c>
      <c r="G84" s="252">
        <v>60</v>
      </c>
      <c r="H84" s="254">
        <v>46721</v>
      </c>
      <c r="I84" s="252">
        <v>6</v>
      </c>
      <c r="J84" s="255" t="s">
        <v>122</v>
      </c>
      <c r="K84" s="256">
        <v>95423734.840000004</v>
      </c>
      <c r="L84" s="256">
        <v>128983</v>
      </c>
      <c r="M84" s="257">
        <v>739.82</v>
      </c>
      <c r="N84" s="258">
        <v>982.56</v>
      </c>
      <c r="O84" s="256">
        <v>51741130.5</v>
      </c>
      <c r="P84" s="256">
        <v>3515.98</v>
      </c>
      <c r="Q84" s="259">
        <v>14715.99</v>
      </c>
      <c r="R84" s="260">
        <v>18560.68</v>
      </c>
      <c r="S84" s="261" t="str">
        <f t="shared" si="3"/>
        <v>1</v>
      </c>
      <c r="T84" s="261" t="str">
        <f t="shared" si="5"/>
        <v>1</v>
      </c>
      <c r="U84" s="261" t="str">
        <f t="shared" si="4"/>
        <v>1</v>
      </c>
    </row>
    <row r="85" spans="1:21" s="262" customFormat="1" ht="27" x14ac:dyDescent="0.75">
      <c r="A85" s="252" t="s">
        <v>667</v>
      </c>
      <c r="B85" s="253" t="s">
        <v>91</v>
      </c>
      <c r="C85" s="253" t="s">
        <v>22</v>
      </c>
      <c r="D85" s="253" t="s">
        <v>630</v>
      </c>
      <c r="E85" s="252" t="s">
        <v>105</v>
      </c>
      <c r="F85" s="252" t="s">
        <v>111</v>
      </c>
      <c r="G85" s="252">
        <v>114</v>
      </c>
      <c r="H85" s="254">
        <v>88241</v>
      </c>
      <c r="I85" s="252">
        <v>13</v>
      </c>
      <c r="J85" s="255" t="s">
        <v>125</v>
      </c>
      <c r="K85" s="256">
        <v>160072585.28</v>
      </c>
      <c r="L85" s="256">
        <v>183773</v>
      </c>
      <c r="M85" s="257">
        <v>871.03</v>
      </c>
      <c r="N85" s="258">
        <v>1012.86</v>
      </c>
      <c r="O85" s="256">
        <v>108567635.94</v>
      </c>
      <c r="P85" s="256">
        <v>7324.22</v>
      </c>
      <c r="Q85" s="259">
        <v>14823.09</v>
      </c>
      <c r="R85" s="260">
        <v>17847.25</v>
      </c>
      <c r="S85" s="261" t="str">
        <f t="shared" si="3"/>
        <v>1</v>
      </c>
      <c r="T85" s="261" t="str">
        <f t="shared" si="5"/>
        <v>1</v>
      </c>
      <c r="U85" s="261" t="str">
        <f t="shared" si="4"/>
        <v>1</v>
      </c>
    </row>
    <row r="86" spans="1:21" s="262" customFormat="1" ht="27" x14ac:dyDescent="0.75">
      <c r="A86" s="252" t="s">
        <v>667</v>
      </c>
      <c r="B86" s="253" t="s">
        <v>91</v>
      </c>
      <c r="C86" s="253" t="s">
        <v>23</v>
      </c>
      <c r="D86" s="253" t="s">
        <v>631</v>
      </c>
      <c r="E86" s="252" t="s">
        <v>105</v>
      </c>
      <c r="F86" s="252" t="s">
        <v>109</v>
      </c>
      <c r="G86" s="252">
        <v>30</v>
      </c>
      <c r="H86" s="254">
        <v>22343</v>
      </c>
      <c r="I86" s="252">
        <v>5</v>
      </c>
      <c r="J86" s="255" t="s">
        <v>123</v>
      </c>
      <c r="K86" s="256">
        <v>63569061.939999998</v>
      </c>
      <c r="L86" s="256">
        <v>93593</v>
      </c>
      <c r="M86" s="257">
        <v>679.21</v>
      </c>
      <c r="N86" s="258">
        <v>1010.31</v>
      </c>
      <c r="O86" s="256">
        <v>17140610.359999999</v>
      </c>
      <c r="P86" s="256">
        <v>1421.09</v>
      </c>
      <c r="Q86" s="259">
        <v>12061.62</v>
      </c>
      <c r="R86" s="260">
        <v>22292.55</v>
      </c>
      <c r="S86" s="261" t="str">
        <f t="shared" si="3"/>
        <v>1</v>
      </c>
      <c r="T86" s="261" t="str">
        <f t="shared" si="5"/>
        <v>1</v>
      </c>
      <c r="U86" s="261" t="str">
        <f t="shared" si="4"/>
        <v>1</v>
      </c>
    </row>
    <row r="87" spans="1:21" s="262" customFormat="1" ht="27" x14ac:dyDescent="0.75">
      <c r="A87" s="252" t="s">
        <v>667</v>
      </c>
      <c r="B87" s="253" t="s">
        <v>91</v>
      </c>
      <c r="C87" s="253" t="s">
        <v>24</v>
      </c>
      <c r="D87" s="253" t="s">
        <v>632</v>
      </c>
      <c r="E87" s="252" t="s">
        <v>105</v>
      </c>
      <c r="F87" s="252" t="s">
        <v>109</v>
      </c>
      <c r="G87" s="252">
        <v>30</v>
      </c>
      <c r="H87" s="254">
        <v>21043</v>
      </c>
      <c r="I87" s="252">
        <v>5</v>
      </c>
      <c r="J87" s="255" t="s">
        <v>123</v>
      </c>
      <c r="K87" s="256">
        <v>52533791.359999999</v>
      </c>
      <c r="L87" s="256">
        <v>69975</v>
      </c>
      <c r="M87" s="257">
        <v>750.75</v>
      </c>
      <c r="N87" s="258">
        <v>1010.31</v>
      </c>
      <c r="O87" s="256">
        <v>22090002.640000001</v>
      </c>
      <c r="P87" s="256">
        <v>1434.71</v>
      </c>
      <c r="Q87" s="259">
        <v>15396.8</v>
      </c>
      <c r="R87" s="260">
        <v>22292.55</v>
      </c>
      <c r="S87" s="261" t="str">
        <f t="shared" si="3"/>
        <v>1</v>
      </c>
      <c r="T87" s="261" t="str">
        <f t="shared" si="5"/>
        <v>1</v>
      </c>
      <c r="U87" s="261" t="str">
        <f t="shared" si="4"/>
        <v>1</v>
      </c>
    </row>
    <row r="88" spans="1:21" s="262" customFormat="1" ht="27" x14ac:dyDescent="0.75">
      <c r="A88" s="252" t="s">
        <v>667</v>
      </c>
      <c r="B88" s="253" t="s">
        <v>91</v>
      </c>
      <c r="C88" s="253" t="s">
        <v>25</v>
      </c>
      <c r="D88" s="253" t="s">
        <v>633</v>
      </c>
      <c r="E88" s="252" t="s">
        <v>105</v>
      </c>
      <c r="F88" s="252" t="s">
        <v>109</v>
      </c>
      <c r="G88" s="252">
        <v>30</v>
      </c>
      <c r="H88" s="254">
        <v>23638</v>
      </c>
      <c r="I88" s="252">
        <v>5</v>
      </c>
      <c r="J88" s="255" t="s">
        <v>123</v>
      </c>
      <c r="K88" s="256">
        <v>55254548.689999998</v>
      </c>
      <c r="L88" s="256">
        <v>57308</v>
      </c>
      <c r="M88" s="257">
        <v>964.17</v>
      </c>
      <c r="N88" s="258">
        <v>1010.31</v>
      </c>
      <c r="O88" s="256">
        <v>27247627.899999999</v>
      </c>
      <c r="P88" s="256">
        <v>2119.7800000000002</v>
      </c>
      <c r="Q88" s="259">
        <v>12854</v>
      </c>
      <c r="R88" s="260">
        <v>22292.55</v>
      </c>
      <c r="S88" s="261" t="str">
        <f t="shared" si="3"/>
        <v>1</v>
      </c>
      <c r="T88" s="261" t="str">
        <f t="shared" si="5"/>
        <v>1</v>
      </c>
      <c r="U88" s="261" t="str">
        <f t="shared" si="4"/>
        <v>1</v>
      </c>
    </row>
    <row r="89" spans="1:21" s="262" customFormat="1" ht="27" x14ac:dyDescent="0.75">
      <c r="A89" s="252" t="s">
        <v>667</v>
      </c>
      <c r="B89" s="253" t="s">
        <v>91</v>
      </c>
      <c r="C89" s="253" t="s">
        <v>26</v>
      </c>
      <c r="D89" s="253" t="s">
        <v>634</v>
      </c>
      <c r="E89" s="252" t="s">
        <v>105</v>
      </c>
      <c r="F89" s="252" t="s">
        <v>109</v>
      </c>
      <c r="G89" s="252">
        <v>30</v>
      </c>
      <c r="H89" s="254">
        <v>19451</v>
      </c>
      <c r="I89" s="252">
        <v>5</v>
      </c>
      <c r="J89" s="255" t="s">
        <v>123</v>
      </c>
      <c r="K89" s="256">
        <v>54050985.960000001</v>
      </c>
      <c r="L89" s="256">
        <v>70484</v>
      </c>
      <c r="M89" s="257">
        <v>766.85</v>
      </c>
      <c r="N89" s="258">
        <v>1010.31</v>
      </c>
      <c r="O89" s="256">
        <v>17929753.77</v>
      </c>
      <c r="P89" s="256">
        <v>1627.31</v>
      </c>
      <c r="Q89" s="259">
        <v>11018.02</v>
      </c>
      <c r="R89" s="260">
        <v>22292.55</v>
      </c>
      <c r="S89" s="261" t="str">
        <f t="shared" si="3"/>
        <v>1</v>
      </c>
      <c r="T89" s="261" t="str">
        <f t="shared" si="5"/>
        <v>1</v>
      </c>
      <c r="U89" s="261" t="str">
        <f t="shared" si="4"/>
        <v>1</v>
      </c>
    </row>
    <row r="90" spans="1:21" s="262" customFormat="1" ht="27" x14ac:dyDescent="0.75">
      <c r="A90" s="252" t="s">
        <v>667</v>
      </c>
      <c r="B90" s="253" t="s">
        <v>91</v>
      </c>
      <c r="C90" s="253" t="s">
        <v>72</v>
      </c>
      <c r="D90" s="253" t="s">
        <v>635</v>
      </c>
      <c r="E90" s="252" t="s">
        <v>105</v>
      </c>
      <c r="F90" s="252" t="s">
        <v>111</v>
      </c>
      <c r="G90" s="252">
        <v>139</v>
      </c>
      <c r="H90" s="254">
        <v>97831</v>
      </c>
      <c r="I90" s="252">
        <v>13</v>
      </c>
      <c r="J90" s="255" t="s">
        <v>125</v>
      </c>
      <c r="K90" s="256">
        <v>202789955.93000001</v>
      </c>
      <c r="L90" s="256">
        <v>292517</v>
      </c>
      <c r="M90" s="257">
        <v>693.26</v>
      </c>
      <c r="N90" s="258">
        <v>1012.86</v>
      </c>
      <c r="O90" s="256">
        <v>167247778.88999999</v>
      </c>
      <c r="P90" s="256">
        <v>11888.29</v>
      </c>
      <c r="Q90" s="259">
        <v>14068.28</v>
      </c>
      <c r="R90" s="260">
        <v>17847.25</v>
      </c>
      <c r="S90" s="261" t="str">
        <f t="shared" si="3"/>
        <v>1</v>
      </c>
      <c r="T90" s="261" t="str">
        <f t="shared" si="5"/>
        <v>1</v>
      </c>
      <c r="U90" s="261" t="str">
        <f t="shared" si="4"/>
        <v>1</v>
      </c>
    </row>
    <row r="91" spans="1:21" s="262" customFormat="1" ht="27" x14ac:dyDescent="0.75">
      <c r="A91" s="252" t="s">
        <v>667</v>
      </c>
      <c r="B91" s="253" t="s">
        <v>91</v>
      </c>
      <c r="C91" s="253" t="s">
        <v>81</v>
      </c>
      <c r="D91" s="253" t="s">
        <v>636</v>
      </c>
      <c r="E91" s="252" t="s">
        <v>105</v>
      </c>
      <c r="F91" s="252" t="s">
        <v>109</v>
      </c>
      <c r="G91" s="252">
        <v>30</v>
      </c>
      <c r="H91" s="254">
        <v>18239</v>
      </c>
      <c r="I91" s="252">
        <v>5</v>
      </c>
      <c r="J91" s="255" t="s">
        <v>123</v>
      </c>
      <c r="K91" s="256">
        <v>44871411.75</v>
      </c>
      <c r="L91" s="256">
        <v>59941</v>
      </c>
      <c r="M91" s="257">
        <v>748.59</v>
      </c>
      <c r="N91" s="258">
        <v>1010.31</v>
      </c>
      <c r="O91" s="256">
        <v>20547510.75</v>
      </c>
      <c r="P91" s="256">
        <v>1421.49</v>
      </c>
      <c r="Q91" s="259">
        <v>14454.9</v>
      </c>
      <c r="R91" s="260">
        <v>22292.55</v>
      </c>
      <c r="S91" s="261" t="str">
        <f t="shared" si="3"/>
        <v>1</v>
      </c>
      <c r="T91" s="261" t="str">
        <f t="shared" si="5"/>
        <v>1</v>
      </c>
      <c r="U91" s="261" t="str">
        <f t="shared" si="4"/>
        <v>1</v>
      </c>
    </row>
    <row r="92" spans="1:21" s="262" customFormat="1" ht="27" x14ac:dyDescent="0.75">
      <c r="A92" s="252" t="s">
        <v>667</v>
      </c>
      <c r="B92" s="253" t="s">
        <v>91</v>
      </c>
      <c r="C92" s="253" t="s">
        <v>82</v>
      </c>
      <c r="D92" s="253" t="s">
        <v>637</v>
      </c>
      <c r="E92" s="252" t="s">
        <v>105</v>
      </c>
      <c r="F92" s="252" t="s">
        <v>112</v>
      </c>
      <c r="G92" s="252">
        <v>30</v>
      </c>
      <c r="H92" s="254">
        <v>19069</v>
      </c>
      <c r="I92" s="252">
        <v>3</v>
      </c>
      <c r="J92" s="255" t="s">
        <v>131</v>
      </c>
      <c r="K92" s="256">
        <v>44047323.590000004</v>
      </c>
      <c r="L92" s="256">
        <v>52139</v>
      </c>
      <c r="M92" s="257">
        <v>844.81</v>
      </c>
      <c r="N92" s="258">
        <v>974.98</v>
      </c>
      <c r="O92" s="256">
        <v>14742720.16</v>
      </c>
      <c r="P92" s="256">
        <v>1287.73</v>
      </c>
      <c r="Q92" s="259">
        <v>11448.61</v>
      </c>
      <c r="R92" s="260">
        <v>21535.57</v>
      </c>
      <c r="S92" s="261" t="str">
        <f t="shared" si="3"/>
        <v>1</v>
      </c>
      <c r="T92" s="261" t="str">
        <f t="shared" si="5"/>
        <v>1</v>
      </c>
      <c r="U92" s="261" t="str">
        <f t="shared" si="4"/>
        <v>1</v>
      </c>
    </row>
    <row r="93" spans="1:21" s="262" customFormat="1" x14ac:dyDescent="0.6">
      <c r="A93" s="587" t="s">
        <v>99</v>
      </c>
      <c r="B93" s="588"/>
      <c r="C93" s="589"/>
      <c r="D93" s="266"/>
      <c r="E93" s="267"/>
      <c r="F93" s="267"/>
      <c r="G93" s="267"/>
      <c r="H93" s="266"/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  <c r="U93" s="268">
        <f>COUNTIF(U5:U92,"1")</f>
        <v>77</v>
      </c>
    </row>
    <row r="94" spans="1:21" ht="27.6" x14ac:dyDescent="0.8">
      <c r="R94" s="269" t="s">
        <v>100</v>
      </c>
      <c r="S94" s="270">
        <f>COUNTIF(S5:S92,1)</f>
        <v>78</v>
      </c>
      <c r="T94" s="270">
        <f>COUNTIF(T5:T92,1)</f>
        <v>86</v>
      </c>
      <c r="U94" s="270">
        <f>COUNTIF(U5:U92,1)</f>
        <v>77</v>
      </c>
    </row>
    <row r="95" spans="1:21" ht="27.6" x14ac:dyDescent="0.8">
      <c r="R95" s="269" t="s">
        <v>95</v>
      </c>
      <c r="S95" s="269">
        <f>COUNTIF(S5:S16,1)</f>
        <v>10</v>
      </c>
      <c r="T95" s="269">
        <f>COUNTIF(T5:T16,1)</f>
        <v>12</v>
      </c>
      <c r="U95" s="269">
        <f>COUNTIF(U5:U16,1)</f>
        <v>10</v>
      </c>
    </row>
    <row r="96" spans="1:21" ht="27.6" x14ac:dyDescent="0.8">
      <c r="R96" s="269" t="s">
        <v>89</v>
      </c>
      <c r="S96" s="269">
        <f>COUNTIF(S17:S24,1)</f>
        <v>6</v>
      </c>
      <c r="T96" s="269">
        <f>COUNTIF(T17:T24,1)</f>
        <v>8</v>
      </c>
      <c r="U96" s="269">
        <f>COUNTIF(U17:U24,1)</f>
        <v>6</v>
      </c>
    </row>
    <row r="97" spans="18:21" ht="27.6" x14ac:dyDescent="0.8">
      <c r="R97" s="269" t="s">
        <v>92</v>
      </c>
      <c r="S97" s="269">
        <f>COUNTIF(S25:S38,1)</f>
        <v>13</v>
      </c>
      <c r="T97" s="269">
        <f>COUNTIF(T25:T38,1)</f>
        <v>14</v>
      </c>
      <c r="U97" s="269">
        <f>COUNTIF(U25:U38,1)</f>
        <v>13</v>
      </c>
    </row>
    <row r="98" spans="18:21" ht="27.6" x14ac:dyDescent="0.8">
      <c r="R98" s="269" t="s">
        <v>94</v>
      </c>
      <c r="S98" s="269">
        <f>COUNTIF(S39:S56,1)</f>
        <v>17</v>
      </c>
      <c r="T98" s="269">
        <f>COUNTIF(T39:T56,1)</f>
        <v>18</v>
      </c>
      <c r="U98" s="269">
        <f>COUNTIF(U39:U56,1)</f>
        <v>17</v>
      </c>
    </row>
    <row r="99" spans="18:21" ht="27.6" x14ac:dyDescent="0.8">
      <c r="R99" s="269" t="s">
        <v>93</v>
      </c>
      <c r="S99" s="269">
        <f>COUNTIF(S57:S65,1)</f>
        <v>8</v>
      </c>
      <c r="T99" s="269">
        <f>COUNTIF(T57:T65,1)</f>
        <v>9</v>
      </c>
      <c r="U99" s="269">
        <f>COUNTIF(U57:U65,1)</f>
        <v>8</v>
      </c>
    </row>
    <row r="100" spans="18:21" ht="27.6" x14ac:dyDescent="0.8">
      <c r="R100" s="269" t="s">
        <v>133</v>
      </c>
      <c r="S100" s="269">
        <f>COUNTIF(S66:S71,1)</f>
        <v>3</v>
      </c>
      <c r="T100" s="269">
        <f>COUNTIF(T66:T71,1)</f>
        <v>5</v>
      </c>
      <c r="U100" s="269">
        <f>COUNTIF(U66:U71,1)</f>
        <v>3</v>
      </c>
    </row>
    <row r="101" spans="18:21" ht="27.6" x14ac:dyDescent="0.8">
      <c r="R101" s="269" t="s">
        <v>91</v>
      </c>
      <c r="S101" s="269">
        <f>COUNTIF(S72:S92,1)</f>
        <v>21</v>
      </c>
      <c r="T101" s="269">
        <f>COUNTIF(T72:T92,1)</f>
        <v>20</v>
      </c>
      <c r="U101" s="269">
        <f>COUNTIF(U72:U92,1)</f>
        <v>20</v>
      </c>
    </row>
    <row r="102" spans="18:21" ht="27.6" x14ac:dyDescent="0.8">
      <c r="R102" s="269"/>
      <c r="S102" s="269"/>
      <c r="T102" s="269"/>
      <c r="U102" s="269"/>
    </row>
  </sheetData>
  <mergeCells count="17">
    <mergeCell ref="O3:R3"/>
    <mergeCell ref="S3:U3"/>
    <mergeCell ref="D1:H1"/>
    <mergeCell ref="S1:U1"/>
    <mergeCell ref="B2:O2"/>
    <mergeCell ref="B3:B4"/>
    <mergeCell ref="C3:C4"/>
    <mergeCell ref="D3:D4"/>
    <mergeCell ref="E3:E4"/>
    <mergeCell ref="F3:F4"/>
    <mergeCell ref="G3:G4"/>
    <mergeCell ref="A93:C93"/>
    <mergeCell ref="H3:H4"/>
    <mergeCell ref="I3:I4"/>
    <mergeCell ref="J3:J4"/>
    <mergeCell ref="K3:N3"/>
    <mergeCell ref="A3:A4"/>
  </mergeCells>
  <conditionalFormatting sqref="S5:U92">
    <cfRule type="containsText" dxfId="43" priority="1" operator="containsText" text="1">
      <formula>NOT(ISERROR(SEARCH("1",S5)))</formula>
    </cfRule>
    <cfRule type="containsText" dxfId="42" priority="2" operator="containsText" text="0">
      <formula>NOT(ISERROR(SEARCH("0",S5)))</formula>
    </cfRule>
    <cfRule type="containsText" dxfId="41" priority="3" stopIfTrue="1" operator="containsText" text="ไม่ผ่าน">
      <formula>NOT(ISERROR(SEARCH("ไม่ผ่าน",S5)))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6ACDB-B5CD-4BF1-B3CE-69A174C3FB51}">
  <dimension ref="A1:J15"/>
  <sheetViews>
    <sheetView zoomScale="80" zoomScaleNormal="80" workbookViewId="0">
      <selection activeCell="G20" sqref="G20"/>
    </sheetView>
  </sheetViews>
  <sheetFormatPr defaultRowHeight="13.8" x14ac:dyDescent="0.25"/>
  <cols>
    <col min="1" max="1" width="8.796875" style="419"/>
    <col min="2" max="2" width="14.19921875" style="419" customWidth="1"/>
    <col min="3" max="3" width="16.5" style="419" customWidth="1"/>
    <col min="4" max="8" width="13.3984375" style="419" customWidth="1"/>
    <col min="9" max="9" width="16.3984375" style="419" customWidth="1"/>
    <col min="10" max="10" width="41.5" style="419" customWidth="1"/>
    <col min="11" max="16384" width="8.796875" style="419"/>
  </cols>
  <sheetData>
    <row r="1" spans="1:10" ht="30" x14ac:dyDescent="0.25">
      <c r="A1" s="610" t="s">
        <v>863</v>
      </c>
      <c r="B1" s="610"/>
      <c r="C1" s="610"/>
      <c r="D1" s="610"/>
      <c r="E1" s="610"/>
      <c r="F1" s="610"/>
      <c r="G1" s="610"/>
      <c r="H1" s="610"/>
      <c r="I1" s="610"/>
      <c r="J1" s="418"/>
    </row>
    <row r="2" spans="1:10" ht="30" x14ac:dyDescent="0.25">
      <c r="A2" s="610" t="s">
        <v>864</v>
      </c>
      <c r="B2" s="610"/>
      <c r="C2" s="610"/>
      <c r="D2" s="610"/>
      <c r="E2" s="610"/>
      <c r="F2" s="610"/>
      <c r="G2" s="610"/>
      <c r="H2" s="610"/>
      <c r="I2" s="610"/>
      <c r="J2" s="418"/>
    </row>
    <row r="3" spans="1:10" ht="30" x14ac:dyDescent="0.25">
      <c r="A3" s="610" t="s">
        <v>865</v>
      </c>
      <c r="B3" s="610"/>
      <c r="C3" s="610"/>
      <c r="D3" s="610"/>
      <c r="E3" s="610"/>
      <c r="F3" s="610"/>
      <c r="G3" s="610"/>
      <c r="H3" s="610"/>
      <c r="I3" s="610"/>
      <c r="J3" s="418"/>
    </row>
    <row r="4" spans="1:10" ht="30" x14ac:dyDescent="0.25">
      <c r="A4" s="610" t="s">
        <v>866</v>
      </c>
      <c r="B4" s="610"/>
      <c r="C4" s="610"/>
      <c r="D4" s="610"/>
      <c r="E4" s="610"/>
      <c r="F4" s="610"/>
      <c r="G4" s="610"/>
      <c r="H4" s="610"/>
      <c r="I4" s="610"/>
      <c r="J4" s="418"/>
    </row>
    <row r="5" spans="1:10" ht="30" x14ac:dyDescent="0.25">
      <c r="A5" s="610" t="s">
        <v>867</v>
      </c>
      <c r="B5" s="610"/>
      <c r="C5" s="610"/>
      <c r="D5" s="610"/>
      <c r="E5" s="610"/>
      <c r="F5" s="610"/>
      <c r="G5" s="610"/>
      <c r="H5" s="610"/>
      <c r="I5" s="610"/>
      <c r="J5" s="418"/>
    </row>
    <row r="6" spans="1:10" ht="30" x14ac:dyDescent="0.25">
      <c r="A6" s="607" t="s">
        <v>868</v>
      </c>
      <c r="B6" s="607" t="s">
        <v>88</v>
      </c>
      <c r="C6" s="421" t="s">
        <v>101</v>
      </c>
      <c r="D6" s="607" t="s">
        <v>355</v>
      </c>
      <c r="E6" s="607"/>
      <c r="F6" s="607"/>
      <c r="G6" s="607"/>
      <c r="H6" s="607"/>
      <c r="I6" s="607" t="s">
        <v>869</v>
      </c>
      <c r="J6" s="607" t="s">
        <v>870</v>
      </c>
    </row>
    <row r="7" spans="1:10" ht="30" x14ac:dyDescent="0.25">
      <c r="A7" s="607"/>
      <c r="B7" s="607"/>
      <c r="C7" s="422" t="s">
        <v>871</v>
      </c>
      <c r="D7" s="420" t="s">
        <v>872</v>
      </c>
      <c r="E7" s="420" t="s">
        <v>873</v>
      </c>
      <c r="F7" s="420" t="s">
        <v>874</v>
      </c>
      <c r="G7" s="420" t="s">
        <v>873</v>
      </c>
      <c r="H7" s="420" t="s">
        <v>384</v>
      </c>
      <c r="I7" s="607"/>
      <c r="J7" s="607"/>
    </row>
    <row r="8" spans="1:10" ht="27" x14ac:dyDescent="0.25">
      <c r="A8" s="423">
        <v>1</v>
      </c>
      <c r="B8" s="424" t="s">
        <v>95</v>
      </c>
      <c r="C8" s="423">
        <v>12</v>
      </c>
      <c r="D8" s="423">
        <v>7</v>
      </c>
      <c r="E8" s="425">
        <f t="shared" ref="E8:E14" si="0">D8/C8*100</f>
        <v>58.333333333333336</v>
      </c>
      <c r="F8" s="426">
        <f t="shared" ref="F8:F14" si="1">C8-D8</f>
        <v>5</v>
      </c>
      <c r="G8" s="427">
        <f t="shared" ref="G8:G14" si="2">F8/C8*100</f>
        <v>41.666666666666671</v>
      </c>
      <c r="H8" s="423">
        <f t="shared" ref="H8:H14" si="3">D8+F8</f>
        <v>12</v>
      </c>
      <c r="I8" s="428" t="str">
        <f t="shared" ref="I8:I15" si="4">IF(OR(E8&gt;=70),"ผ่าน", "ไม่ผ่าน")</f>
        <v>ไม่ผ่าน</v>
      </c>
      <c r="J8" s="429" t="s">
        <v>875</v>
      </c>
    </row>
    <row r="9" spans="1:10" ht="27" x14ac:dyDescent="0.25">
      <c r="A9" s="423">
        <v>2</v>
      </c>
      <c r="B9" s="424" t="s">
        <v>89</v>
      </c>
      <c r="C9" s="423">
        <v>8</v>
      </c>
      <c r="D9" s="423">
        <v>7</v>
      </c>
      <c r="E9" s="425">
        <f t="shared" si="0"/>
        <v>87.5</v>
      </c>
      <c r="F9" s="426">
        <f t="shared" si="1"/>
        <v>1</v>
      </c>
      <c r="G9" s="427">
        <f t="shared" si="2"/>
        <v>12.5</v>
      </c>
      <c r="H9" s="423">
        <f t="shared" si="3"/>
        <v>8</v>
      </c>
      <c r="I9" s="428" t="str">
        <f t="shared" si="4"/>
        <v>ผ่าน</v>
      </c>
      <c r="J9" s="429" t="s">
        <v>437</v>
      </c>
    </row>
    <row r="10" spans="1:10" ht="27" x14ac:dyDescent="0.25">
      <c r="A10" s="423">
        <v>3</v>
      </c>
      <c r="B10" s="424" t="s">
        <v>92</v>
      </c>
      <c r="C10" s="423">
        <v>14</v>
      </c>
      <c r="D10" s="423">
        <v>9</v>
      </c>
      <c r="E10" s="425">
        <f t="shared" si="0"/>
        <v>64.285714285714292</v>
      </c>
      <c r="F10" s="426">
        <f t="shared" si="1"/>
        <v>5</v>
      </c>
      <c r="G10" s="427">
        <f t="shared" si="2"/>
        <v>35.714285714285715</v>
      </c>
      <c r="H10" s="423">
        <f t="shared" si="3"/>
        <v>14</v>
      </c>
      <c r="I10" s="428" t="str">
        <f t="shared" si="4"/>
        <v>ไม่ผ่าน</v>
      </c>
      <c r="J10" s="429" t="s">
        <v>876</v>
      </c>
    </row>
    <row r="11" spans="1:10" ht="27" x14ac:dyDescent="0.25">
      <c r="A11" s="423">
        <v>4</v>
      </c>
      <c r="B11" s="424" t="s">
        <v>94</v>
      </c>
      <c r="C11" s="423">
        <v>18</v>
      </c>
      <c r="D11" s="423">
        <v>17</v>
      </c>
      <c r="E11" s="425">
        <f t="shared" si="0"/>
        <v>94.444444444444443</v>
      </c>
      <c r="F11" s="426">
        <f t="shared" si="1"/>
        <v>1</v>
      </c>
      <c r="G11" s="427">
        <f t="shared" si="2"/>
        <v>5.5555555555555554</v>
      </c>
      <c r="H11" s="423">
        <f t="shared" si="3"/>
        <v>18</v>
      </c>
      <c r="I11" s="428" t="str">
        <f t="shared" si="4"/>
        <v>ผ่าน</v>
      </c>
      <c r="J11" s="430" t="s">
        <v>469</v>
      </c>
    </row>
    <row r="12" spans="1:10" ht="27" x14ac:dyDescent="0.25">
      <c r="A12" s="423">
        <v>5</v>
      </c>
      <c r="B12" s="424" t="s">
        <v>93</v>
      </c>
      <c r="C12" s="423">
        <v>9</v>
      </c>
      <c r="D12" s="423">
        <v>8</v>
      </c>
      <c r="E12" s="425">
        <f t="shared" si="0"/>
        <v>88.888888888888886</v>
      </c>
      <c r="F12" s="426">
        <f t="shared" si="1"/>
        <v>1</v>
      </c>
      <c r="G12" s="427">
        <f t="shared" si="2"/>
        <v>11.111111111111111</v>
      </c>
      <c r="H12" s="423">
        <f t="shared" si="3"/>
        <v>9</v>
      </c>
      <c r="I12" s="428" t="str">
        <f t="shared" si="4"/>
        <v>ผ่าน</v>
      </c>
      <c r="J12" s="429" t="s">
        <v>477</v>
      </c>
    </row>
    <row r="13" spans="1:10" ht="27" x14ac:dyDescent="0.25">
      <c r="A13" s="423">
        <v>6</v>
      </c>
      <c r="B13" s="424" t="s">
        <v>90</v>
      </c>
      <c r="C13" s="423">
        <v>6</v>
      </c>
      <c r="D13" s="423">
        <v>5</v>
      </c>
      <c r="E13" s="425">
        <f t="shared" si="0"/>
        <v>83.333333333333343</v>
      </c>
      <c r="F13" s="426">
        <f t="shared" si="1"/>
        <v>1</v>
      </c>
      <c r="G13" s="427">
        <f t="shared" si="2"/>
        <v>16.666666666666664</v>
      </c>
      <c r="H13" s="423">
        <f t="shared" si="3"/>
        <v>6</v>
      </c>
      <c r="I13" s="428" t="str">
        <f t="shared" si="4"/>
        <v>ผ่าน</v>
      </c>
      <c r="J13" s="429" t="s">
        <v>877</v>
      </c>
    </row>
    <row r="14" spans="1:10" ht="27" x14ac:dyDescent="0.25">
      <c r="A14" s="423">
        <v>7</v>
      </c>
      <c r="B14" s="424" t="s">
        <v>878</v>
      </c>
      <c r="C14" s="423">
        <v>21</v>
      </c>
      <c r="D14" s="423">
        <v>19</v>
      </c>
      <c r="E14" s="425">
        <f t="shared" si="0"/>
        <v>90.476190476190482</v>
      </c>
      <c r="F14" s="426">
        <f t="shared" si="1"/>
        <v>2</v>
      </c>
      <c r="G14" s="427">
        <f t="shared" si="2"/>
        <v>9.5238095238095237</v>
      </c>
      <c r="H14" s="423">
        <f t="shared" si="3"/>
        <v>21</v>
      </c>
      <c r="I14" s="428" t="str">
        <f t="shared" si="4"/>
        <v>ผ่าน</v>
      </c>
      <c r="J14" s="430" t="s">
        <v>879</v>
      </c>
    </row>
    <row r="15" spans="1:10" ht="27" x14ac:dyDescent="0.25">
      <c r="A15" s="608" t="s">
        <v>880</v>
      </c>
      <c r="B15" s="609"/>
      <c r="C15" s="431">
        <f>SUM(C8:C14)</f>
        <v>88</v>
      </c>
      <c r="D15" s="431">
        <f>SUM(D8:D14)</f>
        <v>72</v>
      </c>
      <c r="E15" s="432">
        <f>D15/C15*100</f>
        <v>81.818181818181827</v>
      </c>
      <c r="F15" s="433">
        <f>C15-D15</f>
        <v>16</v>
      </c>
      <c r="G15" s="434">
        <f>F15/C15*100</f>
        <v>18.181818181818183</v>
      </c>
      <c r="H15" s="431">
        <f>D15+F15</f>
        <v>88</v>
      </c>
      <c r="I15" s="428" t="str">
        <f t="shared" si="4"/>
        <v>ผ่าน</v>
      </c>
      <c r="J15" s="429"/>
    </row>
  </sheetData>
  <mergeCells count="11">
    <mergeCell ref="J6:J7"/>
    <mergeCell ref="A15:B15"/>
    <mergeCell ref="A1:I1"/>
    <mergeCell ref="A2:I2"/>
    <mergeCell ref="A3:I3"/>
    <mergeCell ref="A4:I4"/>
    <mergeCell ref="A5:I5"/>
    <mergeCell ref="A6:A7"/>
    <mergeCell ref="B6:B7"/>
    <mergeCell ref="D6:H6"/>
    <mergeCell ref="I6:I7"/>
  </mergeCells>
  <conditionalFormatting sqref="I8:J15">
    <cfRule type="containsText" dxfId="40" priority="1" stopIfTrue="1" operator="containsText" text="ไม่ผ่าน">
      <formula>NOT(ISERROR(SEARCH("ไม่ผ่าน",I8)))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9F6A9-E06E-4E85-A96E-E118995920B9}">
  <dimension ref="A1:O197"/>
  <sheetViews>
    <sheetView topLeftCell="A31" zoomScale="60" zoomScaleNormal="60" workbookViewId="0">
      <selection activeCell="A23" sqref="A23:N23"/>
    </sheetView>
  </sheetViews>
  <sheetFormatPr defaultColWidth="9" defaultRowHeight="24.6" x14ac:dyDescent="0.7"/>
  <cols>
    <col min="1" max="1" width="28" style="271" customWidth="1"/>
    <col min="2" max="10" width="20.3984375" style="271" customWidth="1"/>
    <col min="11" max="11" width="15.59765625" style="271" bestFit="1" customWidth="1"/>
    <col min="12" max="13" width="12.09765625" style="271" customWidth="1"/>
    <col min="14" max="14" width="20.3984375" style="271" customWidth="1"/>
    <col min="15" max="15" width="14.796875" style="271" customWidth="1"/>
    <col min="16" max="16" width="9" style="271"/>
    <col min="17" max="17" width="27" style="271" bestFit="1" customWidth="1"/>
    <col min="18" max="18" width="5.3984375" style="271" bestFit="1" customWidth="1"/>
    <col min="19" max="19" width="8.09765625" style="271" bestFit="1" customWidth="1"/>
    <col min="20" max="20" width="23.3984375" style="271" bestFit="1" customWidth="1"/>
    <col min="21" max="21" width="4.09765625" style="271" bestFit="1" customWidth="1"/>
    <col min="22" max="23" width="7" style="271" bestFit="1" customWidth="1"/>
    <col min="24" max="26" width="17.3984375" style="271" bestFit="1" customWidth="1"/>
    <col min="27" max="27" width="15.8984375" style="271" bestFit="1" customWidth="1"/>
    <col min="28" max="28" width="7" style="271" bestFit="1" customWidth="1"/>
    <col min="29" max="31" width="17.3984375" style="271" bestFit="1" customWidth="1"/>
    <col min="32" max="32" width="15.8984375" style="271" bestFit="1" customWidth="1"/>
    <col min="33" max="33" width="7.69921875" style="271" bestFit="1" customWidth="1"/>
    <col min="34" max="35" width="2.59765625" style="271" bestFit="1" customWidth="1"/>
    <col min="36" max="36" width="5.8984375" style="271" bestFit="1" customWidth="1"/>
    <col min="37" max="256" width="9" style="271"/>
    <col min="257" max="257" width="18.8984375" style="271" customWidth="1"/>
    <col min="258" max="258" width="17.3984375" style="271" customWidth="1"/>
    <col min="259" max="260" width="16.59765625" style="271" customWidth="1"/>
    <col min="261" max="261" width="16.19921875" style="271" customWidth="1"/>
    <col min="262" max="262" width="15.69921875" style="271" customWidth="1"/>
    <col min="263" max="263" width="17.69921875" style="271" customWidth="1"/>
    <col min="264" max="264" width="18.09765625" style="271" bestFit="1" customWidth="1"/>
    <col min="265" max="266" width="17.3984375" style="271" customWidth="1"/>
    <col min="267" max="267" width="15.59765625" style="271" bestFit="1" customWidth="1"/>
    <col min="268" max="269" width="12.09765625" style="271" customWidth="1"/>
    <col min="270" max="270" width="11.3984375" style="271" customWidth="1"/>
    <col min="271" max="272" width="9" style="271"/>
    <col min="273" max="273" width="27" style="271" bestFit="1" customWidth="1"/>
    <col min="274" max="274" width="5.3984375" style="271" bestFit="1" customWidth="1"/>
    <col min="275" max="275" width="8.09765625" style="271" bestFit="1" customWidth="1"/>
    <col min="276" max="276" width="23.3984375" style="271" bestFit="1" customWidth="1"/>
    <col min="277" max="277" width="4.09765625" style="271" bestFit="1" customWidth="1"/>
    <col min="278" max="279" width="7" style="271" bestFit="1" customWidth="1"/>
    <col min="280" max="282" width="17.3984375" style="271" bestFit="1" customWidth="1"/>
    <col min="283" max="283" width="15.8984375" style="271" bestFit="1" customWidth="1"/>
    <col min="284" max="284" width="7" style="271" bestFit="1" customWidth="1"/>
    <col min="285" max="287" width="17.3984375" style="271" bestFit="1" customWidth="1"/>
    <col min="288" max="288" width="15.8984375" style="271" bestFit="1" customWidth="1"/>
    <col min="289" max="289" width="7.69921875" style="271" bestFit="1" customWidth="1"/>
    <col min="290" max="291" width="2.59765625" style="271" bestFit="1" customWidth="1"/>
    <col min="292" max="292" width="5.8984375" style="271" bestFit="1" customWidth="1"/>
    <col min="293" max="512" width="9" style="271"/>
    <col min="513" max="513" width="18.8984375" style="271" customWidth="1"/>
    <col min="514" max="514" width="17.3984375" style="271" customWidth="1"/>
    <col min="515" max="516" width="16.59765625" style="271" customWidth="1"/>
    <col min="517" max="517" width="16.19921875" style="271" customWidth="1"/>
    <col min="518" max="518" width="15.69921875" style="271" customWidth="1"/>
    <col min="519" max="519" width="17.69921875" style="271" customWidth="1"/>
    <col min="520" max="520" width="18.09765625" style="271" bestFit="1" customWidth="1"/>
    <col min="521" max="522" width="17.3984375" style="271" customWidth="1"/>
    <col min="523" max="523" width="15.59765625" style="271" bestFit="1" customWidth="1"/>
    <col min="524" max="525" width="12.09765625" style="271" customWidth="1"/>
    <col min="526" max="526" width="11.3984375" style="271" customWidth="1"/>
    <col min="527" max="528" width="9" style="271"/>
    <col min="529" max="529" width="27" style="271" bestFit="1" customWidth="1"/>
    <col min="530" max="530" width="5.3984375" style="271" bestFit="1" customWidth="1"/>
    <col min="531" max="531" width="8.09765625" style="271" bestFit="1" customWidth="1"/>
    <col min="532" max="532" width="23.3984375" style="271" bestFit="1" customWidth="1"/>
    <col min="533" max="533" width="4.09765625" style="271" bestFit="1" customWidth="1"/>
    <col min="534" max="535" width="7" style="271" bestFit="1" customWidth="1"/>
    <col min="536" max="538" width="17.3984375" style="271" bestFit="1" customWidth="1"/>
    <col min="539" max="539" width="15.8984375" style="271" bestFit="1" customWidth="1"/>
    <col min="540" max="540" width="7" style="271" bestFit="1" customWidth="1"/>
    <col min="541" max="543" width="17.3984375" style="271" bestFit="1" customWidth="1"/>
    <col min="544" max="544" width="15.8984375" style="271" bestFit="1" customWidth="1"/>
    <col min="545" max="545" width="7.69921875" style="271" bestFit="1" customWidth="1"/>
    <col min="546" max="547" width="2.59765625" style="271" bestFit="1" customWidth="1"/>
    <col min="548" max="548" width="5.8984375" style="271" bestFit="1" customWidth="1"/>
    <col min="549" max="768" width="9" style="271"/>
    <col min="769" max="769" width="18.8984375" style="271" customWidth="1"/>
    <col min="770" max="770" width="17.3984375" style="271" customWidth="1"/>
    <col min="771" max="772" width="16.59765625" style="271" customWidth="1"/>
    <col min="773" max="773" width="16.19921875" style="271" customWidth="1"/>
    <col min="774" max="774" width="15.69921875" style="271" customWidth="1"/>
    <col min="775" max="775" width="17.69921875" style="271" customWidth="1"/>
    <col min="776" max="776" width="18.09765625" style="271" bestFit="1" customWidth="1"/>
    <col min="777" max="778" width="17.3984375" style="271" customWidth="1"/>
    <col min="779" max="779" width="15.59765625" style="271" bestFit="1" customWidth="1"/>
    <col min="780" max="781" width="12.09765625" style="271" customWidth="1"/>
    <col min="782" max="782" width="11.3984375" style="271" customWidth="1"/>
    <col min="783" max="784" width="9" style="271"/>
    <col min="785" max="785" width="27" style="271" bestFit="1" customWidth="1"/>
    <col min="786" max="786" width="5.3984375" style="271" bestFit="1" customWidth="1"/>
    <col min="787" max="787" width="8.09765625" style="271" bestFit="1" customWidth="1"/>
    <col min="788" max="788" width="23.3984375" style="271" bestFit="1" customWidth="1"/>
    <col min="789" max="789" width="4.09765625" style="271" bestFit="1" customWidth="1"/>
    <col min="790" max="791" width="7" style="271" bestFit="1" customWidth="1"/>
    <col min="792" max="794" width="17.3984375" style="271" bestFit="1" customWidth="1"/>
    <col min="795" max="795" width="15.8984375" style="271" bestFit="1" customWidth="1"/>
    <col min="796" max="796" width="7" style="271" bestFit="1" customWidth="1"/>
    <col min="797" max="799" width="17.3984375" style="271" bestFit="1" customWidth="1"/>
    <col min="800" max="800" width="15.8984375" style="271" bestFit="1" customWidth="1"/>
    <col min="801" max="801" width="7.69921875" style="271" bestFit="1" customWidth="1"/>
    <col min="802" max="803" width="2.59765625" style="271" bestFit="1" customWidth="1"/>
    <col min="804" max="804" width="5.8984375" style="271" bestFit="1" customWidth="1"/>
    <col min="805" max="1024" width="9" style="271"/>
    <col min="1025" max="1025" width="18.8984375" style="271" customWidth="1"/>
    <col min="1026" max="1026" width="17.3984375" style="271" customWidth="1"/>
    <col min="1027" max="1028" width="16.59765625" style="271" customWidth="1"/>
    <col min="1029" max="1029" width="16.19921875" style="271" customWidth="1"/>
    <col min="1030" max="1030" width="15.69921875" style="271" customWidth="1"/>
    <col min="1031" max="1031" width="17.69921875" style="271" customWidth="1"/>
    <col min="1032" max="1032" width="18.09765625" style="271" bestFit="1" customWidth="1"/>
    <col min="1033" max="1034" width="17.3984375" style="271" customWidth="1"/>
    <col min="1035" max="1035" width="15.59765625" style="271" bestFit="1" customWidth="1"/>
    <col min="1036" max="1037" width="12.09765625" style="271" customWidth="1"/>
    <col min="1038" max="1038" width="11.3984375" style="271" customWidth="1"/>
    <col min="1039" max="1040" width="9" style="271"/>
    <col min="1041" max="1041" width="27" style="271" bestFit="1" customWidth="1"/>
    <col min="1042" max="1042" width="5.3984375" style="271" bestFit="1" customWidth="1"/>
    <col min="1043" max="1043" width="8.09765625" style="271" bestFit="1" customWidth="1"/>
    <col min="1044" max="1044" width="23.3984375" style="271" bestFit="1" customWidth="1"/>
    <col min="1045" max="1045" width="4.09765625" style="271" bestFit="1" customWidth="1"/>
    <col min="1046" max="1047" width="7" style="271" bestFit="1" customWidth="1"/>
    <col min="1048" max="1050" width="17.3984375" style="271" bestFit="1" customWidth="1"/>
    <col min="1051" max="1051" width="15.8984375" style="271" bestFit="1" customWidth="1"/>
    <col min="1052" max="1052" width="7" style="271" bestFit="1" customWidth="1"/>
    <col min="1053" max="1055" width="17.3984375" style="271" bestFit="1" customWidth="1"/>
    <col min="1056" max="1056" width="15.8984375" style="271" bestFit="1" customWidth="1"/>
    <col min="1057" max="1057" width="7.69921875" style="271" bestFit="1" customWidth="1"/>
    <col min="1058" max="1059" width="2.59765625" style="271" bestFit="1" customWidth="1"/>
    <col min="1060" max="1060" width="5.8984375" style="271" bestFit="1" customWidth="1"/>
    <col min="1061" max="1280" width="9" style="271"/>
    <col min="1281" max="1281" width="18.8984375" style="271" customWidth="1"/>
    <col min="1282" max="1282" width="17.3984375" style="271" customWidth="1"/>
    <col min="1283" max="1284" width="16.59765625" style="271" customWidth="1"/>
    <col min="1285" max="1285" width="16.19921875" style="271" customWidth="1"/>
    <col min="1286" max="1286" width="15.69921875" style="271" customWidth="1"/>
    <col min="1287" max="1287" width="17.69921875" style="271" customWidth="1"/>
    <col min="1288" max="1288" width="18.09765625" style="271" bestFit="1" customWidth="1"/>
    <col min="1289" max="1290" width="17.3984375" style="271" customWidth="1"/>
    <col min="1291" max="1291" width="15.59765625" style="271" bestFit="1" customWidth="1"/>
    <col min="1292" max="1293" width="12.09765625" style="271" customWidth="1"/>
    <col min="1294" max="1294" width="11.3984375" style="271" customWidth="1"/>
    <col min="1295" max="1296" width="9" style="271"/>
    <col min="1297" max="1297" width="27" style="271" bestFit="1" customWidth="1"/>
    <col min="1298" max="1298" width="5.3984375" style="271" bestFit="1" customWidth="1"/>
    <col min="1299" max="1299" width="8.09765625" style="271" bestFit="1" customWidth="1"/>
    <col min="1300" max="1300" width="23.3984375" style="271" bestFit="1" customWidth="1"/>
    <col min="1301" max="1301" width="4.09765625" style="271" bestFit="1" customWidth="1"/>
    <col min="1302" max="1303" width="7" style="271" bestFit="1" customWidth="1"/>
    <col min="1304" max="1306" width="17.3984375" style="271" bestFit="1" customWidth="1"/>
    <col min="1307" max="1307" width="15.8984375" style="271" bestFit="1" customWidth="1"/>
    <col min="1308" max="1308" width="7" style="271" bestFit="1" customWidth="1"/>
    <col min="1309" max="1311" width="17.3984375" style="271" bestFit="1" customWidth="1"/>
    <col min="1312" max="1312" width="15.8984375" style="271" bestFit="1" customWidth="1"/>
    <col min="1313" max="1313" width="7.69921875" style="271" bestFit="1" customWidth="1"/>
    <col min="1314" max="1315" width="2.59765625" style="271" bestFit="1" customWidth="1"/>
    <col min="1316" max="1316" width="5.8984375" style="271" bestFit="1" customWidth="1"/>
    <col min="1317" max="1536" width="9" style="271"/>
    <col min="1537" max="1537" width="18.8984375" style="271" customWidth="1"/>
    <col min="1538" max="1538" width="17.3984375" style="271" customWidth="1"/>
    <col min="1539" max="1540" width="16.59765625" style="271" customWidth="1"/>
    <col min="1541" max="1541" width="16.19921875" style="271" customWidth="1"/>
    <col min="1542" max="1542" width="15.69921875" style="271" customWidth="1"/>
    <col min="1543" max="1543" width="17.69921875" style="271" customWidth="1"/>
    <col min="1544" max="1544" width="18.09765625" style="271" bestFit="1" customWidth="1"/>
    <col min="1545" max="1546" width="17.3984375" style="271" customWidth="1"/>
    <col min="1547" max="1547" width="15.59765625" style="271" bestFit="1" customWidth="1"/>
    <col min="1548" max="1549" width="12.09765625" style="271" customWidth="1"/>
    <col min="1550" max="1550" width="11.3984375" style="271" customWidth="1"/>
    <col min="1551" max="1552" width="9" style="271"/>
    <col min="1553" max="1553" width="27" style="271" bestFit="1" customWidth="1"/>
    <col min="1554" max="1554" width="5.3984375" style="271" bestFit="1" customWidth="1"/>
    <col min="1555" max="1555" width="8.09765625" style="271" bestFit="1" customWidth="1"/>
    <col min="1556" max="1556" width="23.3984375" style="271" bestFit="1" customWidth="1"/>
    <col min="1557" max="1557" width="4.09765625" style="271" bestFit="1" customWidth="1"/>
    <col min="1558" max="1559" width="7" style="271" bestFit="1" customWidth="1"/>
    <col min="1560" max="1562" width="17.3984375" style="271" bestFit="1" customWidth="1"/>
    <col min="1563" max="1563" width="15.8984375" style="271" bestFit="1" customWidth="1"/>
    <col min="1564" max="1564" width="7" style="271" bestFit="1" customWidth="1"/>
    <col min="1565" max="1567" width="17.3984375" style="271" bestFit="1" customWidth="1"/>
    <col min="1568" max="1568" width="15.8984375" style="271" bestFit="1" customWidth="1"/>
    <col min="1569" max="1569" width="7.69921875" style="271" bestFit="1" customWidth="1"/>
    <col min="1570" max="1571" width="2.59765625" style="271" bestFit="1" customWidth="1"/>
    <col min="1572" max="1572" width="5.8984375" style="271" bestFit="1" customWidth="1"/>
    <col min="1573" max="1792" width="9" style="271"/>
    <col min="1793" max="1793" width="18.8984375" style="271" customWidth="1"/>
    <col min="1794" max="1794" width="17.3984375" style="271" customWidth="1"/>
    <col min="1795" max="1796" width="16.59765625" style="271" customWidth="1"/>
    <col min="1797" max="1797" width="16.19921875" style="271" customWidth="1"/>
    <col min="1798" max="1798" width="15.69921875" style="271" customWidth="1"/>
    <col min="1799" max="1799" width="17.69921875" style="271" customWidth="1"/>
    <col min="1800" max="1800" width="18.09765625" style="271" bestFit="1" customWidth="1"/>
    <col min="1801" max="1802" width="17.3984375" style="271" customWidth="1"/>
    <col min="1803" max="1803" width="15.59765625" style="271" bestFit="1" customWidth="1"/>
    <col min="1804" max="1805" width="12.09765625" style="271" customWidth="1"/>
    <col min="1806" max="1806" width="11.3984375" style="271" customWidth="1"/>
    <col min="1807" max="1808" width="9" style="271"/>
    <col min="1809" max="1809" width="27" style="271" bestFit="1" customWidth="1"/>
    <col min="1810" max="1810" width="5.3984375" style="271" bestFit="1" customWidth="1"/>
    <col min="1811" max="1811" width="8.09765625" style="271" bestFit="1" customWidth="1"/>
    <col min="1812" max="1812" width="23.3984375" style="271" bestFit="1" customWidth="1"/>
    <col min="1813" max="1813" width="4.09765625" style="271" bestFit="1" customWidth="1"/>
    <col min="1814" max="1815" width="7" style="271" bestFit="1" customWidth="1"/>
    <col min="1816" max="1818" width="17.3984375" style="271" bestFit="1" customWidth="1"/>
    <col min="1819" max="1819" width="15.8984375" style="271" bestFit="1" customWidth="1"/>
    <col min="1820" max="1820" width="7" style="271" bestFit="1" customWidth="1"/>
    <col min="1821" max="1823" width="17.3984375" style="271" bestFit="1" customWidth="1"/>
    <col min="1824" max="1824" width="15.8984375" style="271" bestFit="1" customWidth="1"/>
    <col min="1825" max="1825" width="7.69921875" style="271" bestFit="1" customWidth="1"/>
    <col min="1826" max="1827" width="2.59765625" style="271" bestFit="1" customWidth="1"/>
    <col min="1828" max="1828" width="5.8984375" style="271" bestFit="1" customWidth="1"/>
    <col min="1829" max="2048" width="9" style="271"/>
    <col min="2049" max="2049" width="18.8984375" style="271" customWidth="1"/>
    <col min="2050" max="2050" width="17.3984375" style="271" customWidth="1"/>
    <col min="2051" max="2052" width="16.59765625" style="271" customWidth="1"/>
    <col min="2053" max="2053" width="16.19921875" style="271" customWidth="1"/>
    <col min="2054" max="2054" width="15.69921875" style="271" customWidth="1"/>
    <col min="2055" max="2055" width="17.69921875" style="271" customWidth="1"/>
    <col min="2056" max="2056" width="18.09765625" style="271" bestFit="1" customWidth="1"/>
    <col min="2057" max="2058" width="17.3984375" style="271" customWidth="1"/>
    <col min="2059" max="2059" width="15.59765625" style="271" bestFit="1" customWidth="1"/>
    <col min="2060" max="2061" width="12.09765625" style="271" customWidth="1"/>
    <col min="2062" max="2062" width="11.3984375" style="271" customWidth="1"/>
    <col min="2063" max="2064" width="9" style="271"/>
    <col min="2065" max="2065" width="27" style="271" bestFit="1" customWidth="1"/>
    <col min="2066" max="2066" width="5.3984375" style="271" bestFit="1" customWidth="1"/>
    <col min="2067" max="2067" width="8.09765625" style="271" bestFit="1" customWidth="1"/>
    <col min="2068" max="2068" width="23.3984375" style="271" bestFit="1" customWidth="1"/>
    <col min="2069" max="2069" width="4.09765625" style="271" bestFit="1" customWidth="1"/>
    <col min="2070" max="2071" width="7" style="271" bestFit="1" customWidth="1"/>
    <col min="2072" max="2074" width="17.3984375" style="271" bestFit="1" customWidth="1"/>
    <col min="2075" max="2075" width="15.8984375" style="271" bestFit="1" customWidth="1"/>
    <col min="2076" max="2076" width="7" style="271" bestFit="1" customWidth="1"/>
    <col min="2077" max="2079" width="17.3984375" style="271" bestFit="1" customWidth="1"/>
    <col min="2080" max="2080" width="15.8984375" style="271" bestFit="1" customWidth="1"/>
    <col min="2081" max="2081" width="7.69921875" style="271" bestFit="1" customWidth="1"/>
    <col min="2082" max="2083" width="2.59765625" style="271" bestFit="1" customWidth="1"/>
    <col min="2084" max="2084" width="5.8984375" style="271" bestFit="1" customWidth="1"/>
    <col min="2085" max="2304" width="9" style="271"/>
    <col min="2305" max="2305" width="18.8984375" style="271" customWidth="1"/>
    <col min="2306" max="2306" width="17.3984375" style="271" customWidth="1"/>
    <col min="2307" max="2308" width="16.59765625" style="271" customWidth="1"/>
    <col min="2309" max="2309" width="16.19921875" style="271" customWidth="1"/>
    <col min="2310" max="2310" width="15.69921875" style="271" customWidth="1"/>
    <col min="2311" max="2311" width="17.69921875" style="271" customWidth="1"/>
    <col min="2312" max="2312" width="18.09765625" style="271" bestFit="1" customWidth="1"/>
    <col min="2313" max="2314" width="17.3984375" style="271" customWidth="1"/>
    <col min="2315" max="2315" width="15.59765625" style="271" bestFit="1" customWidth="1"/>
    <col min="2316" max="2317" width="12.09765625" style="271" customWidth="1"/>
    <col min="2318" max="2318" width="11.3984375" style="271" customWidth="1"/>
    <col min="2319" max="2320" width="9" style="271"/>
    <col min="2321" max="2321" width="27" style="271" bestFit="1" customWidth="1"/>
    <col min="2322" max="2322" width="5.3984375" style="271" bestFit="1" customWidth="1"/>
    <col min="2323" max="2323" width="8.09765625" style="271" bestFit="1" customWidth="1"/>
    <col min="2324" max="2324" width="23.3984375" style="271" bestFit="1" customWidth="1"/>
    <col min="2325" max="2325" width="4.09765625" style="271" bestFit="1" customWidth="1"/>
    <col min="2326" max="2327" width="7" style="271" bestFit="1" customWidth="1"/>
    <col min="2328" max="2330" width="17.3984375" style="271" bestFit="1" customWidth="1"/>
    <col min="2331" max="2331" width="15.8984375" style="271" bestFit="1" customWidth="1"/>
    <col min="2332" max="2332" width="7" style="271" bestFit="1" customWidth="1"/>
    <col min="2333" max="2335" width="17.3984375" style="271" bestFit="1" customWidth="1"/>
    <col min="2336" max="2336" width="15.8984375" style="271" bestFit="1" customWidth="1"/>
    <col min="2337" max="2337" width="7.69921875" style="271" bestFit="1" customWidth="1"/>
    <col min="2338" max="2339" width="2.59765625" style="271" bestFit="1" customWidth="1"/>
    <col min="2340" max="2340" width="5.8984375" style="271" bestFit="1" customWidth="1"/>
    <col min="2341" max="2560" width="9" style="271"/>
    <col min="2561" max="2561" width="18.8984375" style="271" customWidth="1"/>
    <col min="2562" max="2562" width="17.3984375" style="271" customWidth="1"/>
    <col min="2563" max="2564" width="16.59765625" style="271" customWidth="1"/>
    <col min="2565" max="2565" width="16.19921875" style="271" customWidth="1"/>
    <col min="2566" max="2566" width="15.69921875" style="271" customWidth="1"/>
    <col min="2567" max="2567" width="17.69921875" style="271" customWidth="1"/>
    <col min="2568" max="2568" width="18.09765625" style="271" bestFit="1" customWidth="1"/>
    <col min="2569" max="2570" width="17.3984375" style="271" customWidth="1"/>
    <col min="2571" max="2571" width="15.59765625" style="271" bestFit="1" customWidth="1"/>
    <col min="2572" max="2573" width="12.09765625" style="271" customWidth="1"/>
    <col min="2574" max="2574" width="11.3984375" style="271" customWidth="1"/>
    <col min="2575" max="2576" width="9" style="271"/>
    <col min="2577" max="2577" width="27" style="271" bestFit="1" customWidth="1"/>
    <col min="2578" max="2578" width="5.3984375" style="271" bestFit="1" customWidth="1"/>
    <col min="2579" max="2579" width="8.09765625" style="271" bestFit="1" customWidth="1"/>
    <col min="2580" max="2580" width="23.3984375" style="271" bestFit="1" customWidth="1"/>
    <col min="2581" max="2581" width="4.09765625" style="271" bestFit="1" customWidth="1"/>
    <col min="2582" max="2583" width="7" style="271" bestFit="1" customWidth="1"/>
    <col min="2584" max="2586" width="17.3984375" style="271" bestFit="1" customWidth="1"/>
    <col min="2587" max="2587" width="15.8984375" style="271" bestFit="1" customWidth="1"/>
    <col min="2588" max="2588" width="7" style="271" bestFit="1" customWidth="1"/>
    <col min="2589" max="2591" width="17.3984375" style="271" bestFit="1" customWidth="1"/>
    <col min="2592" max="2592" width="15.8984375" style="271" bestFit="1" customWidth="1"/>
    <col min="2593" max="2593" width="7.69921875" style="271" bestFit="1" customWidth="1"/>
    <col min="2594" max="2595" width="2.59765625" style="271" bestFit="1" customWidth="1"/>
    <col min="2596" max="2596" width="5.8984375" style="271" bestFit="1" customWidth="1"/>
    <col min="2597" max="2816" width="9" style="271"/>
    <col min="2817" max="2817" width="18.8984375" style="271" customWidth="1"/>
    <col min="2818" max="2818" width="17.3984375" style="271" customWidth="1"/>
    <col min="2819" max="2820" width="16.59765625" style="271" customWidth="1"/>
    <col min="2821" max="2821" width="16.19921875" style="271" customWidth="1"/>
    <col min="2822" max="2822" width="15.69921875" style="271" customWidth="1"/>
    <col min="2823" max="2823" width="17.69921875" style="271" customWidth="1"/>
    <col min="2824" max="2824" width="18.09765625" style="271" bestFit="1" customWidth="1"/>
    <col min="2825" max="2826" width="17.3984375" style="271" customWidth="1"/>
    <col min="2827" max="2827" width="15.59765625" style="271" bestFit="1" customWidth="1"/>
    <col min="2828" max="2829" width="12.09765625" style="271" customWidth="1"/>
    <col min="2830" max="2830" width="11.3984375" style="271" customWidth="1"/>
    <col min="2831" max="2832" width="9" style="271"/>
    <col min="2833" max="2833" width="27" style="271" bestFit="1" customWidth="1"/>
    <col min="2834" max="2834" width="5.3984375" style="271" bestFit="1" customWidth="1"/>
    <col min="2835" max="2835" width="8.09765625" style="271" bestFit="1" customWidth="1"/>
    <col min="2836" max="2836" width="23.3984375" style="271" bestFit="1" customWidth="1"/>
    <col min="2837" max="2837" width="4.09765625" style="271" bestFit="1" customWidth="1"/>
    <col min="2838" max="2839" width="7" style="271" bestFit="1" customWidth="1"/>
    <col min="2840" max="2842" width="17.3984375" style="271" bestFit="1" customWidth="1"/>
    <col min="2843" max="2843" width="15.8984375" style="271" bestFit="1" customWidth="1"/>
    <col min="2844" max="2844" width="7" style="271" bestFit="1" customWidth="1"/>
    <col min="2845" max="2847" width="17.3984375" style="271" bestFit="1" customWidth="1"/>
    <col min="2848" max="2848" width="15.8984375" style="271" bestFit="1" customWidth="1"/>
    <col min="2849" max="2849" width="7.69921875" style="271" bestFit="1" customWidth="1"/>
    <col min="2850" max="2851" width="2.59765625" style="271" bestFit="1" customWidth="1"/>
    <col min="2852" max="2852" width="5.8984375" style="271" bestFit="1" customWidth="1"/>
    <col min="2853" max="3072" width="9" style="271"/>
    <col min="3073" max="3073" width="18.8984375" style="271" customWidth="1"/>
    <col min="3074" max="3074" width="17.3984375" style="271" customWidth="1"/>
    <col min="3075" max="3076" width="16.59765625" style="271" customWidth="1"/>
    <col min="3077" max="3077" width="16.19921875" style="271" customWidth="1"/>
    <col min="3078" max="3078" width="15.69921875" style="271" customWidth="1"/>
    <col min="3079" max="3079" width="17.69921875" style="271" customWidth="1"/>
    <col min="3080" max="3080" width="18.09765625" style="271" bestFit="1" customWidth="1"/>
    <col min="3081" max="3082" width="17.3984375" style="271" customWidth="1"/>
    <col min="3083" max="3083" width="15.59765625" style="271" bestFit="1" customWidth="1"/>
    <col min="3084" max="3085" width="12.09765625" style="271" customWidth="1"/>
    <col min="3086" max="3086" width="11.3984375" style="271" customWidth="1"/>
    <col min="3087" max="3088" width="9" style="271"/>
    <col min="3089" max="3089" width="27" style="271" bestFit="1" customWidth="1"/>
    <col min="3090" max="3090" width="5.3984375" style="271" bestFit="1" customWidth="1"/>
    <col min="3091" max="3091" width="8.09765625" style="271" bestFit="1" customWidth="1"/>
    <col min="3092" max="3092" width="23.3984375" style="271" bestFit="1" customWidth="1"/>
    <col min="3093" max="3093" width="4.09765625" style="271" bestFit="1" customWidth="1"/>
    <col min="3094" max="3095" width="7" style="271" bestFit="1" customWidth="1"/>
    <col min="3096" max="3098" width="17.3984375" style="271" bestFit="1" customWidth="1"/>
    <col min="3099" max="3099" width="15.8984375" style="271" bestFit="1" customWidth="1"/>
    <col min="3100" max="3100" width="7" style="271" bestFit="1" customWidth="1"/>
    <col min="3101" max="3103" width="17.3984375" style="271" bestFit="1" customWidth="1"/>
    <col min="3104" max="3104" width="15.8984375" style="271" bestFit="1" customWidth="1"/>
    <col min="3105" max="3105" width="7.69921875" style="271" bestFit="1" customWidth="1"/>
    <col min="3106" max="3107" width="2.59765625" style="271" bestFit="1" customWidth="1"/>
    <col min="3108" max="3108" width="5.8984375" style="271" bestFit="1" customWidth="1"/>
    <col min="3109" max="3328" width="9" style="271"/>
    <col min="3329" max="3329" width="18.8984375" style="271" customWidth="1"/>
    <col min="3330" max="3330" width="17.3984375" style="271" customWidth="1"/>
    <col min="3331" max="3332" width="16.59765625" style="271" customWidth="1"/>
    <col min="3333" max="3333" width="16.19921875" style="271" customWidth="1"/>
    <col min="3334" max="3334" width="15.69921875" style="271" customWidth="1"/>
    <col min="3335" max="3335" width="17.69921875" style="271" customWidth="1"/>
    <col min="3336" max="3336" width="18.09765625" style="271" bestFit="1" customWidth="1"/>
    <col min="3337" max="3338" width="17.3984375" style="271" customWidth="1"/>
    <col min="3339" max="3339" width="15.59765625" style="271" bestFit="1" customWidth="1"/>
    <col min="3340" max="3341" width="12.09765625" style="271" customWidth="1"/>
    <col min="3342" max="3342" width="11.3984375" style="271" customWidth="1"/>
    <col min="3343" max="3344" width="9" style="271"/>
    <col min="3345" max="3345" width="27" style="271" bestFit="1" customWidth="1"/>
    <col min="3346" max="3346" width="5.3984375" style="271" bestFit="1" customWidth="1"/>
    <col min="3347" max="3347" width="8.09765625" style="271" bestFit="1" customWidth="1"/>
    <col min="3348" max="3348" width="23.3984375" style="271" bestFit="1" customWidth="1"/>
    <col min="3349" max="3349" width="4.09765625" style="271" bestFit="1" customWidth="1"/>
    <col min="3350" max="3351" width="7" style="271" bestFit="1" customWidth="1"/>
    <col min="3352" max="3354" width="17.3984375" style="271" bestFit="1" customWidth="1"/>
    <col min="3355" max="3355" width="15.8984375" style="271" bestFit="1" customWidth="1"/>
    <col min="3356" max="3356" width="7" style="271" bestFit="1" customWidth="1"/>
    <col min="3357" max="3359" width="17.3984375" style="271" bestFit="1" customWidth="1"/>
    <col min="3360" max="3360" width="15.8984375" style="271" bestFit="1" customWidth="1"/>
    <col min="3361" max="3361" width="7.69921875" style="271" bestFit="1" customWidth="1"/>
    <col min="3362" max="3363" width="2.59765625" style="271" bestFit="1" customWidth="1"/>
    <col min="3364" max="3364" width="5.8984375" style="271" bestFit="1" customWidth="1"/>
    <col min="3365" max="3584" width="9" style="271"/>
    <col min="3585" max="3585" width="18.8984375" style="271" customWidth="1"/>
    <col min="3586" max="3586" width="17.3984375" style="271" customWidth="1"/>
    <col min="3587" max="3588" width="16.59765625" style="271" customWidth="1"/>
    <col min="3589" max="3589" width="16.19921875" style="271" customWidth="1"/>
    <col min="3590" max="3590" width="15.69921875" style="271" customWidth="1"/>
    <col min="3591" max="3591" width="17.69921875" style="271" customWidth="1"/>
    <col min="3592" max="3592" width="18.09765625" style="271" bestFit="1" customWidth="1"/>
    <col min="3593" max="3594" width="17.3984375" style="271" customWidth="1"/>
    <col min="3595" max="3595" width="15.59765625" style="271" bestFit="1" customWidth="1"/>
    <col min="3596" max="3597" width="12.09765625" style="271" customWidth="1"/>
    <col min="3598" max="3598" width="11.3984375" style="271" customWidth="1"/>
    <col min="3599" max="3600" width="9" style="271"/>
    <col min="3601" max="3601" width="27" style="271" bestFit="1" customWidth="1"/>
    <col min="3602" max="3602" width="5.3984375" style="271" bestFit="1" customWidth="1"/>
    <col min="3603" max="3603" width="8.09765625" style="271" bestFit="1" customWidth="1"/>
    <col min="3604" max="3604" width="23.3984375" style="271" bestFit="1" customWidth="1"/>
    <col min="3605" max="3605" width="4.09765625" style="271" bestFit="1" customWidth="1"/>
    <col min="3606" max="3607" width="7" style="271" bestFit="1" customWidth="1"/>
    <col min="3608" max="3610" width="17.3984375" style="271" bestFit="1" customWidth="1"/>
    <col min="3611" max="3611" width="15.8984375" style="271" bestFit="1" customWidth="1"/>
    <col min="3612" max="3612" width="7" style="271" bestFit="1" customWidth="1"/>
    <col min="3613" max="3615" width="17.3984375" style="271" bestFit="1" customWidth="1"/>
    <col min="3616" max="3616" width="15.8984375" style="271" bestFit="1" customWidth="1"/>
    <col min="3617" max="3617" width="7.69921875" style="271" bestFit="1" customWidth="1"/>
    <col min="3618" max="3619" width="2.59765625" style="271" bestFit="1" customWidth="1"/>
    <col min="3620" max="3620" width="5.8984375" style="271" bestFit="1" customWidth="1"/>
    <col min="3621" max="3840" width="9" style="271"/>
    <col min="3841" max="3841" width="18.8984375" style="271" customWidth="1"/>
    <col min="3842" max="3842" width="17.3984375" style="271" customWidth="1"/>
    <col min="3843" max="3844" width="16.59765625" style="271" customWidth="1"/>
    <col min="3845" max="3845" width="16.19921875" style="271" customWidth="1"/>
    <col min="3846" max="3846" width="15.69921875" style="271" customWidth="1"/>
    <col min="3847" max="3847" width="17.69921875" style="271" customWidth="1"/>
    <col min="3848" max="3848" width="18.09765625" style="271" bestFit="1" customWidth="1"/>
    <col min="3849" max="3850" width="17.3984375" style="271" customWidth="1"/>
    <col min="3851" max="3851" width="15.59765625" style="271" bestFit="1" customWidth="1"/>
    <col min="3852" max="3853" width="12.09765625" style="271" customWidth="1"/>
    <col min="3854" max="3854" width="11.3984375" style="271" customWidth="1"/>
    <col min="3855" max="3856" width="9" style="271"/>
    <col min="3857" max="3857" width="27" style="271" bestFit="1" customWidth="1"/>
    <col min="3858" max="3858" width="5.3984375" style="271" bestFit="1" customWidth="1"/>
    <col min="3859" max="3859" width="8.09765625" style="271" bestFit="1" customWidth="1"/>
    <col min="3860" max="3860" width="23.3984375" style="271" bestFit="1" customWidth="1"/>
    <col min="3861" max="3861" width="4.09765625" style="271" bestFit="1" customWidth="1"/>
    <col min="3862" max="3863" width="7" style="271" bestFit="1" customWidth="1"/>
    <col min="3864" max="3866" width="17.3984375" style="271" bestFit="1" customWidth="1"/>
    <col min="3867" max="3867" width="15.8984375" style="271" bestFit="1" customWidth="1"/>
    <col min="3868" max="3868" width="7" style="271" bestFit="1" customWidth="1"/>
    <col min="3869" max="3871" width="17.3984375" style="271" bestFit="1" customWidth="1"/>
    <col min="3872" max="3872" width="15.8984375" style="271" bestFit="1" customWidth="1"/>
    <col min="3873" max="3873" width="7.69921875" style="271" bestFit="1" customWidth="1"/>
    <col min="3874" max="3875" width="2.59765625" style="271" bestFit="1" customWidth="1"/>
    <col min="3876" max="3876" width="5.8984375" style="271" bestFit="1" customWidth="1"/>
    <col min="3877" max="4096" width="9" style="271"/>
    <col min="4097" max="4097" width="18.8984375" style="271" customWidth="1"/>
    <col min="4098" max="4098" width="17.3984375" style="271" customWidth="1"/>
    <col min="4099" max="4100" width="16.59765625" style="271" customWidth="1"/>
    <col min="4101" max="4101" width="16.19921875" style="271" customWidth="1"/>
    <col min="4102" max="4102" width="15.69921875" style="271" customWidth="1"/>
    <col min="4103" max="4103" width="17.69921875" style="271" customWidth="1"/>
    <col min="4104" max="4104" width="18.09765625" style="271" bestFit="1" customWidth="1"/>
    <col min="4105" max="4106" width="17.3984375" style="271" customWidth="1"/>
    <col min="4107" max="4107" width="15.59765625" style="271" bestFit="1" customWidth="1"/>
    <col min="4108" max="4109" width="12.09765625" style="271" customWidth="1"/>
    <col min="4110" max="4110" width="11.3984375" style="271" customWidth="1"/>
    <col min="4111" max="4112" width="9" style="271"/>
    <col min="4113" max="4113" width="27" style="271" bestFit="1" customWidth="1"/>
    <col min="4114" max="4114" width="5.3984375" style="271" bestFit="1" customWidth="1"/>
    <col min="4115" max="4115" width="8.09765625" style="271" bestFit="1" customWidth="1"/>
    <col min="4116" max="4116" width="23.3984375" style="271" bestFit="1" customWidth="1"/>
    <col min="4117" max="4117" width="4.09765625" style="271" bestFit="1" customWidth="1"/>
    <col min="4118" max="4119" width="7" style="271" bestFit="1" customWidth="1"/>
    <col min="4120" max="4122" width="17.3984375" style="271" bestFit="1" customWidth="1"/>
    <col min="4123" max="4123" width="15.8984375" style="271" bestFit="1" customWidth="1"/>
    <col min="4124" max="4124" width="7" style="271" bestFit="1" customWidth="1"/>
    <col min="4125" max="4127" width="17.3984375" style="271" bestFit="1" customWidth="1"/>
    <col min="4128" max="4128" width="15.8984375" style="271" bestFit="1" customWidth="1"/>
    <col min="4129" max="4129" width="7.69921875" style="271" bestFit="1" customWidth="1"/>
    <col min="4130" max="4131" width="2.59765625" style="271" bestFit="1" customWidth="1"/>
    <col min="4132" max="4132" width="5.8984375" style="271" bestFit="1" customWidth="1"/>
    <col min="4133" max="4352" width="9" style="271"/>
    <col min="4353" max="4353" width="18.8984375" style="271" customWidth="1"/>
    <col min="4354" max="4354" width="17.3984375" style="271" customWidth="1"/>
    <col min="4355" max="4356" width="16.59765625" style="271" customWidth="1"/>
    <col min="4357" max="4357" width="16.19921875" style="271" customWidth="1"/>
    <col min="4358" max="4358" width="15.69921875" style="271" customWidth="1"/>
    <col min="4359" max="4359" width="17.69921875" style="271" customWidth="1"/>
    <col min="4360" max="4360" width="18.09765625" style="271" bestFit="1" customWidth="1"/>
    <col min="4361" max="4362" width="17.3984375" style="271" customWidth="1"/>
    <col min="4363" max="4363" width="15.59765625" style="271" bestFit="1" customWidth="1"/>
    <col min="4364" max="4365" width="12.09765625" style="271" customWidth="1"/>
    <col min="4366" max="4366" width="11.3984375" style="271" customWidth="1"/>
    <col min="4367" max="4368" width="9" style="271"/>
    <col min="4369" max="4369" width="27" style="271" bestFit="1" customWidth="1"/>
    <col min="4370" max="4370" width="5.3984375" style="271" bestFit="1" customWidth="1"/>
    <col min="4371" max="4371" width="8.09765625" style="271" bestFit="1" customWidth="1"/>
    <col min="4372" max="4372" width="23.3984375" style="271" bestFit="1" customWidth="1"/>
    <col min="4373" max="4373" width="4.09765625" style="271" bestFit="1" customWidth="1"/>
    <col min="4374" max="4375" width="7" style="271" bestFit="1" customWidth="1"/>
    <col min="4376" max="4378" width="17.3984375" style="271" bestFit="1" customWidth="1"/>
    <col min="4379" max="4379" width="15.8984375" style="271" bestFit="1" customWidth="1"/>
    <col min="4380" max="4380" width="7" style="271" bestFit="1" customWidth="1"/>
    <col min="4381" max="4383" width="17.3984375" style="271" bestFit="1" customWidth="1"/>
    <col min="4384" max="4384" width="15.8984375" style="271" bestFit="1" customWidth="1"/>
    <col min="4385" max="4385" width="7.69921875" style="271" bestFit="1" customWidth="1"/>
    <col min="4386" max="4387" width="2.59765625" style="271" bestFit="1" customWidth="1"/>
    <col min="4388" max="4388" width="5.8984375" style="271" bestFit="1" customWidth="1"/>
    <col min="4389" max="4608" width="9" style="271"/>
    <col min="4609" max="4609" width="18.8984375" style="271" customWidth="1"/>
    <col min="4610" max="4610" width="17.3984375" style="271" customWidth="1"/>
    <col min="4611" max="4612" width="16.59765625" style="271" customWidth="1"/>
    <col min="4613" max="4613" width="16.19921875" style="271" customWidth="1"/>
    <col min="4614" max="4614" width="15.69921875" style="271" customWidth="1"/>
    <col min="4615" max="4615" width="17.69921875" style="271" customWidth="1"/>
    <col min="4616" max="4616" width="18.09765625" style="271" bestFit="1" customWidth="1"/>
    <col min="4617" max="4618" width="17.3984375" style="271" customWidth="1"/>
    <col min="4619" max="4619" width="15.59765625" style="271" bestFit="1" customWidth="1"/>
    <col min="4620" max="4621" width="12.09765625" style="271" customWidth="1"/>
    <col min="4622" max="4622" width="11.3984375" style="271" customWidth="1"/>
    <col min="4623" max="4624" width="9" style="271"/>
    <col min="4625" max="4625" width="27" style="271" bestFit="1" customWidth="1"/>
    <col min="4626" max="4626" width="5.3984375" style="271" bestFit="1" customWidth="1"/>
    <col min="4627" max="4627" width="8.09765625" style="271" bestFit="1" customWidth="1"/>
    <col min="4628" max="4628" width="23.3984375" style="271" bestFit="1" customWidth="1"/>
    <col min="4629" max="4629" width="4.09765625" style="271" bestFit="1" customWidth="1"/>
    <col min="4630" max="4631" width="7" style="271" bestFit="1" customWidth="1"/>
    <col min="4632" max="4634" width="17.3984375" style="271" bestFit="1" customWidth="1"/>
    <col min="4635" max="4635" width="15.8984375" style="271" bestFit="1" customWidth="1"/>
    <col min="4636" max="4636" width="7" style="271" bestFit="1" customWidth="1"/>
    <col min="4637" max="4639" width="17.3984375" style="271" bestFit="1" customWidth="1"/>
    <col min="4640" max="4640" width="15.8984375" style="271" bestFit="1" customWidth="1"/>
    <col min="4641" max="4641" width="7.69921875" style="271" bestFit="1" customWidth="1"/>
    <col min="4642" max="4643" width="2.59765625" style="271" bestFit="1" customWidth="1"/>
    <col min="4644" max="4644" width="5.8984375" style="271" bestFit="1" customWidth="1"/>
    <col min="4645" max="4864" width="9" style="271"/>
    <col min="4865" max="4865" width="18.8984375" style="271" customWidth="1"/>
    <col min="4866" max="4866" width="17.3984375" style="271" customWidth="1"/>
    <col min="4867" max="4868" width="16.59765625" style="271" customWidth="1"/>
    <col min="4869" max="4869" width="16.19921875" style="271" customWidth="1"/>
    <col min="4870" max="4870" width="15.69921875" style="271" customWidth="1"/>
    <col min="4871" max="4871" width="17.69921875" style="271" customWidth="1"/>
    <col min="4872" max="4872" width="18.09765625" style="271" bestFit="1" customWidth="1"/>
    <col min="4873" max="4874" width="17.3984375" style="271" customWidth="1"/>
    <col min="4875" max="4875" width="15.59765625" style="271" bestFit="1" customWidth="1"/>
    <col min="4876" max="4877" width="12.09765625" style="271" customWidth="1"/>
    <col min="4878" max="4878" width="11.3984375" style="271" customWidth="1"/>
    <col min="4879" max="4880" width="9" style="271"/>
    <col min="4881" max="4881" width="27" style="271" bestFit="1" customWidth="1"/>
    <col min="4882" max="4882" width="5.3984375" style="271" bestFit="1" customWidth="1"/>
    <col min="4883" max="4883" width="8.09765625" style="271" bestFit="1" customWidth="1"/>
    <col min="4884" max="4884" width="23.3984375" style="271" bestFit="1" customWidth="1"/>
    <col min="4885" max="4885" width="4.09765625" style="271" bestFit="1" customWidth="1"/>
    <col min="4886" max="4887" width="7" style="271" bestFit="1" customWidth="1"/>
    <col min="4888" max="4890" width="17.3984375" style="271" bestFit="1" customWidth="1"/>
    <col min="4891" max="4891" width="15.8984375" style="271" bestFit="1" customWidth="1"/>
    <col min="4892" max="4892" width="7" style="271" bestFit="1" customWidth="1"/>
    <col min="4893" max="4895" width="17.3984375" style="271" bestFit="1" customWidth="1"/>
    <col min="4896" max="4896" width="15.8984375" style="271" bestFit="1" customWidth="1"/>
    <col min="4897" max="4897" width="7.69921875" style="271" bestFit="1" customWidth="1"/>
    <col min="4898" max="4899" width="2.59765625" style="271" bestFit="1" customWidth="1"/>
    <col min="4900" max="4900" width="5.8984375" style="271" bestFit="1" customWidth="1"/>
    <col min="4901" max="5120" width="9" style="271"/>
    <col min="5121" max="5121" width="18.8984375" style="271" customWidth="1"/>
    <col min="5122" max="5122" width="17.3984375" style="271" customWidth="1"/>
    <col min="5123" max="5124" width="16.59765625" style="271" customWidth="1"/>
    <col min="5125" max="5125" width="16.19921875" style="271" customWidth="1"/>
    <col min="5126" max="5126" width="15.69921875" style="271" customWidth="1"/>
    <col min="5127" max="5127" width="17.69921875" style="271" customWidth="1"/>
    <col min="5128" max="5128" width="18.09765625" style="271" bestFit="1" customWidth="1"/>
    <col min="5129" max="5130" width="17.3984375" style="271" customWidth="1"/>
    <col min="5131" max="5131" width="15.59765625" style="271" bestFit="1" customWidth="1"/>
    <col min="5132" max="5133" width="12.09765625" style="271" customWidth="1"/>
    <col min="5134" max="5134" width="11.3984375" style="271" customWidth="1"/>
    <col min="5135" max="5136" width="9" style="271"/>
    <col min="5137" max="5137" width="27" style="271" bestFit="1" customWidth="1"/>
    <col min="5138" max="5138" width="5.3984375" style="271" bestFit="1" customWidth="1"/>
    <col min="5139" max="5139" width="8.09765625" style="271" bestFit="1" customWidth="1"/>
    <col min="5140" max="5140" width="23.3984375" style="271" bestFit="1" customWidth="1"/>
    <col min="5141" max="5141" width="4.09765625" style="271" bestFit="1" customWidth="1"/>
    <col min="5142" max="5143" width="7" style="271" bestFit="1" customWidth="1"/>
    <col min="5144" max="5146" width="17.3984375" style="271" bestFit="1" customWidth="1"/>
    <col min="5147" max="5147" width="15.8984375" style="271" bestFit="1" customWidth="1"/>
    <col min="5148" max="5148" width="7" style="271" bestFit="1" customWidth="1"/>
    <col min="5149" max="5151" width="17.3984375" style="271" bestFit="1" customWidth="1"/>
    <col min="5152" max="5152" width="15.8984375" style="271" bestFit="1" customWidth="1"/>
    <col min="5153" max="5153" width="7.69921875" style="271" bestFit="1" customWidth="1"/>
    <col min="5154" max="5155" width="2.59765625" style="271" bestFit="1" customWidth="1"/>
    <col min="5156" max="5156" width="5.8984375" style="271" bestFit="1" customWidth="1"/>
    <col min="5157" max="5376" width="9" style="271"/>
    <col min="5377" max="5377" width="18.8984375" style="271" customWidth="1"/>
    <col min="5378" max="5378" width="17.3984375" style="271" customWidth="1"/>
    <col min="5379" max="5380" width="16.59765625" style="271" customWidth="1"/>
    <col min="5381" max="5381" width="16.19921875" style="271" customWidth="1"/>
    <col min="5382" max="5382" width="15.69921875" style="271" customWidth="1"/>
    <col min="5383" max="5383" width="17.69921875" style="271" customWidth="1"/>
    <col min="5384" max="5384" width="18.09765625" style="271" bestFit="1" customWidth="1"/>
    <col min="5385" max="5386" width="17.3984375" style="271" customWidth="1"/>
    <col min="5387" max="5387" width="15.59765625" style="271" bestFit="1" customWidth="1"/>
    <col min="5388" max="5389" width="12.09765625" style="271" customWidth="1"/>
    <col min="5390" max="5390" width="11.3984375" style="271" customWidth="1"/>
    <col min="5391" max="5392" width="9" style="271"/>
    <col min="5393" max="5393" width="27" style="271" bestFit="1" customWidth="1"/>
    <col min="5394" max="5394" width="5.3984375" style="271" bestFit="1" customWidth="1"/>
    <col min="5395" max="5395" width="8.09765625" style="271" bestFit="1" customWidth="1"/>
    <col min="5396" max="5396" width="23.3984375" style="271" bestFit="1" customWidth="1"/>
    <col min="5397" max="5397" width="4.09765625" style="271" bestFit="1" customWidth="1"/>
    <col min="5398" max="5399" width="7" style="271" bestFit="1" customWidth="1"/>
    <col min="5400" max="5402" width="17.3984375" style="271" bestFit="1" customWidth="1"/>
    <col min="5403" max="5403" width="15.8984375" style="271" bestFit="1" customWidth="1"/>
    <col min="5404" max="5404" width="7" style="271" bestFit="1" customWidth="1"/>
    <col min="5405" max="5407" width="17.3984375" style="271" bestFit="1" customWidth="1"/>
    <col min="5408" max="5408" width="15.8984375" style="271" bestFit="1" customWidth="1"/>
    <col min="5409" max="5409" width="7.69921875" style="271" bestFit="1" customWidth="1"/>
    <col min="5410" max="5411" width="2.59765625" style="271" bestFit="1" customWidth="1"/>
    <col min="5412" max="5412" width="5.8984375" style="271" bestFit="1" customWidth="1"/>
    <col min="5413" max="5632" width="9" style="271"/>
    <col min="5633" max="5633" width="18.8984375" style="271" customWidth="1"/>
    <col min="5634" max="5634" width="17.3984375" style="271" customWidth="1"/>
    <col min="5635" max="5636" width="16.59765625" style="271" customWidth="1"/>
    <col min="5637" max="5637" width="16.19921875" style="271" customWidth="1"/>
    <col min="5638" max="5638" width="15.69921875" style="271" customWidth="1"/>
    <col min="5639" max="5639" width="17.69921875" style="271" customWidth="1"/>
    <col min="5640" max="5640" width="18.09765625" style="271" bestFit="1" customWidth="1"/>
    <col min="5641" max="5642" width="17.3984375" style="271" customWidth="1"/>
    <col min="5643" max="5643" width="15.59765625" style="271" bestFit="1" customWidth="1"/>
    <col min="5644" max="5645" width="12.09765625" style="271" customWidth="1"/>
    <col min="5646" max="5646" width="11.3984375" style="271" customWidth="1"/>
    <col min="5647" max="5648" width="9" style="271"/>
    <col min="5649" max="5649" width="27" style="271" bestFit="1" customWidth="1"/>
    <col min="5650" max="5650" width="5.3984375" style="271" bestFit="1" customWidth="1"/>
    <col min="5651" max="5651" width="8.09765625" style="271" bestFit="1" customWidth="1"/>
    <col min="5652" max="5652" width="23.3984375" style="271" bestFit="1" customWidth="1"/>
    <col min="5653" max="5653" width="4.09765625" style="271" bestFit="1" customWidth="1"/>
    <col min="5654" max="5655" width="7" style="271" bestFit="1" customWidth="1"/>
    <col min="5656" max="5658" width="17.3984375" style="271" bestFit="1" customWidth="1"/>
    <col min="5659" max="5659" width="15.8984375" style="271" bestFit="1" customWidth="1"/>
    <col min="5660" max="5660" width="7" style="271" bestFit="1" customWidth="1"/>
    <col min="5661" max="5663" width="17.3984375" style="271" bestFit="1" customWidth="1"/>
    <col min="5664" max="5664" width="15.8984375" style="271" bestFit="1" customWidth="1"/>
    <col min="5665" max="5665" width="7.69921875" style="271" bestFit="1" customWidth="1"/>
    <col min="5666" max="5667" width="2.59765625" style="271" bestFit="1" customWidth="1"/>
    <col min="5668" max="5668" width="5.8984375" style="271" bestFit="1" customWidth="1"/>
    <col min="5669" max="5888" width="9" style="271"/>
    <col min="5889" max="5889" width="18.8984375" style="271" customWidth="1"/>
    <col min="5890" max="5890" width="17.3984375" style="271" customWidth="1"/>
    <col min="5891" max="5892" width="16.59765625" style="271" customWidth="1"/>
    <col min="5893" max="5893" width="16.19921875" style="271" customWidth="1"/>
    <col min="5894" max="5894" width="15.69921875" style="271" customWidth="1"/>
    <col min="5895" max="5895" width="17.69921875" style="271" customWidth="1"/>
    <col min="5896" max="5896" width="18.09765625" style="271" bestFit="1" customWidth="1"/>
    <col min="5897" max="5898" width="17.3984375" style="271" customWidth="1"/>
    <col min="5899" max="5899" width="15.59765625" style="271" bestFit="1" customWidth="1"/>
    <col min="5900" max="5901" width="12.09765625" style="271" customWidth="1"/>
    <col min="5902" max="5902" width="11.3984375" style="271" customWidth="1"/>
    <col min="5903" max="5904" width="9" style="271"/>
    <col min="5905" max="5905" width="27" style="271" bestFit="1" customWidth="1"/>
    <col min="5906" max="5906" width="5.3984375" style="271" bestFit="1" customWidth="1"/>
    <col min="5907" max="5907" width="8.09765625" style="271" bestFit="1" customWidth="1"/>
    <col min="5908" max="5908" width="23.3984375" style="271" bestFit="1" customWidth="1"/>
    <col min="5909" max="5909" width="4.09765625" style="271" bestFit="1" customWidth="1"/>
    <col min="5910" max="5911" width="7" style="271" bestFit="1" customWidth="1"/>
    <col min="5912" max="5914" width="17.3984375" style="271" bestFit="1" customWidth="1"/>
    <col min="5915" max="5915" width="15.8984375" style="271" bestFit="1" customWidth="1"/>
    <col min="5916" max="5916" width="7" style="271" bestFit="1" customWidth="1"/>
    <col min="5917" max="5919" width="17.3984375" style="271" bestFit="1" customWidth="1"/>
    <col min="5920" max="5920" width="15.8984375" style="271" bestFit="1" customWidth="1"/>
    <col min="5921" max="5921" width="7.69921875" style="271" bestFit="1" customWidth="1"/>
    <col min="5922" max="5923" width="2.59765625" style="271" bestFit="1" customWidth="1"/>
    <col min="5924" max="5924" width="5.8984375" style="271" bestFit="1" customWidth="1"/>
    <col min="5925" max="6144" width="9" style="271"/>
    <col min="6145" max="6145" width="18.8984375" style="271" customWidth="1"/>
    <col min="6146" max="6146" width="17.3984375" style="271" customWidth="1"/>
    <col min="6147" max="6148" width="16.59765625" style="271" customWidth="1"/>
    <col min="6149" max="6149" width="16.19921875" style="271" customWidth="1"/>
    <col min="6150" max="6150" width="15.69921875" style="271" customWidth="1"/>
    <col min="6151" max="6151" width="17.69921875" style="271" customWidth="1"/>
    <col min="6152" max="6152" width="18.09765625" style="271" bestFit="1" customWidth="1"/>
    <col min="6153" max="6154" width="17.3984375" style="271" customWidth="1"/>
    <col min="6155" max="6155" width="15.59765625" style="271" bestFit="1" customWidth="1"/>
    <col min="6156" max="6157" width="12.09765625" style="271" customWidth="1"/>
    <col min="6158" max="6158" width="11.3984375" style="271" customWidth="1"/>
    <col min="6159" max="6160" width="9" style="271"/>
    <col min="6161" max="6161" width="27" style="271" bestFit="1" customWidth="1"/>
    <col min="6162" max="6162" width="5.3984375" style="271" bestFit="1" customWidth="1"/>
    <col min="6163" max="6163" width="8.09765625" style="271" bestFit="1" customWidth="1"/>
    <col min="6164" max="6164" width="23.3984375" style="271" bestFit="1" customWidth="1"/>
    <col min="6165" max="6165" width="4.09765625" style="271" bestFit="1" customWidth="1"/>
    <col min="6166" max="6167" width="7" style="271" bestFit="1" customWidth="1"/>
    <col min="6168" max="6170" width="17.3984375" style="271" bestFit="1" customWidth="1"/>
    <col min="6171" max="6171" width="15.8984375" style="271" bestFit="1" customWidth="1"/>
    <col min="6172" max="6172" width="7" style="271" bestFit="1" customWidth="1"/>
    <col min="6173" max="6175" width="17.3984375" style="271" bestFit="1" customWidth="1"/>
    <col min="6176" max="6176" width="15.8984375" style="271" bestFit="1" customWidth="1"/>
    <col min="6177" max="6177" width="7.69921875" style="271" bestFit="1" customWidth="1"/>
    <col min="6178" max="6179" width="2.59765625" style="271" bestFit="1" customWidth="1"/>
    <col min="6180" max="6180" width="5.8984375" style="271" bestFit="1" customWidth="1"/>
    <col min="6181" max="6400" width="9" style="271"/>
    <col min="6401" max="6401" width="18.8984375" style="271" customWidth="1"/>
    <col min="6402" max="6402" width="17.3984375" style="271" customWidth="1"/>
    <col min="6403" max="6404" width="16.59765625" style="271" customWidth="1"/>
    <col min="6405" max="6405" width="16.19921875" style="271" customWidth="1"/>
    <col min="6406" max="6406" width="15.69921875" style="271" customWidth="1"/>
    <col min="6407" max="6407" width="17.69921875" style="271" customWidth="1"/>
    <col min="6408" max="6408" width="18.09765625" style="271" bestFit="1" customWidth="1"/>
    <col min="6409" max="6410" width="17.3984375" style="271" customWidth="1"/>
    <col min="6411" max="6411" width="15.59765625" style="271" bestFit="1" customWidth="1"/>
    <col min="6412" max="6413" width="12.09765625" style="271" customWidth="1"/>
    <col min="6414" max="6414" width="11.3984375" style="271" customWidth="1"/>
    <col min="6415" max="6416" width="9" style="271"/>
    <col min="6417" max="6417" width="27" style="271" bestFit="1" customWidth="1"/>
    <col min="6418" max="6418" width="5.3984375" style="271" bestFit="1" customWidth="1"/>
    <col min="6419" max="6419" width="8.09765625" style="271" bestFit="1" customWidth="1"/>
    <col min="6420" max="6420" width="23.3984375" style="271" bestFit="1" customWidth="1"/>
    <col min="6421" max="6421" width="4.09765625" style="271" bestFit="1" customWidth="1"/>
    <col min="6422" max="6423" width="7" style="271" bestFit="1" customWidth="1"/>
    <col min="6424" max="6426" width="17.3984375" style="271" bestFit="1" customWidth="1"/>
    <col min="6427" max="6427" width="15.8984375" style="271" bestFit="1" customWidth="1"/>
    <col min="6428" max="6428" width="7" style="271" bestFit="1" customWidth="1"/>
    <col min="6429" max="6431" width="17.3984375" style="271" bestFit="1" customWidth="1"/>
    <col min="6432" max="6432" width="15.8984375" style="271" bestFit="1" customWidth="1"/>
    <col min="6433" max="6433" width="7.69921875" style="271" bestFit="1" customWidth="1"/>
    <col min="6434" max="6435" width="2.59765625" style="271" bestFit="1" customWidth="1"/>
    <col min="6436" max="6436" width="5.8984375" style="271" bestFit="1" customWidth="1"/>
    <col min="6437" max="6656" width="9" style="271"/>
    <col min="6657" max="6657" width="18.8984375" style="271" customWidth="1"/>
    <col min="6658" max="6658" width="17.3984375" style="271" customWidth="1"/>
    <col min="6659" max="6660" width="16.59765625" style="271" customWidth="1"/>
    <col min="6661" max="6661" width="16.19921875" style="271" customWidth="1"/>
    <col min="6662" max="6662" width="15.69921875" style="271" customWidth="1"/>
    <col min="6663" max="6663" width="17.69921875" style="271" customWidth="1"/>
    <col min="6664" max="6664" width="18.09765625" style="271" bestFit="1" customWidth="1"/>
    <col min="6665" max="6666" width="17.3984375" style="271" customWidth="1"/>
    <col min="6667" max="6667" width="15.59765625" style="271" bestFit="1" customWidth="1"/>
    <col min="6668" max="6669" width="12.09765625" style="271" customWidth="1"/>
    <col min="6670" max="6670" width="11.3984375" style="271" customWidth="1"/>
    <col min="6671" max="6672" width="9" style="271"/>
    <col min="6673" max="6673" width="27" style="271" bestFit="1" customWidth="1"/>
    <col min="6674" max="6674" width="5.3984375" style="271" bestFit="1" customWidth="1"/>
    <col min="6675" max="6675" width="8.09765625" style="271" bestFit="1" customWidth="1"/>
    <col min="6676" max="6676" width="23.3984375" style="271" bestFit="1" customWidth="1"/>
    <col min="6677" max="6677" width="4.09765625" style="271" bestFit="1" customWidth="1"/>
    <col min="6678" max="6679" width="7" style="271" bestFit="1" customWidth="1"/>
    <col min="6680" max="6682" width="17.3984375" style="271" bestFit="1" customWidth="1"/>
    <col min="6683" max="6683" width="15.8984375" style="271" bestFit="1" customWidth="1"/>
    <col min="6684" max="6684" width="7" style="271" bestFit="1" customWidth="1"/>
    <col min="6685" max="6687" width="17.3984375" style="271" bestFit="1" customWidth="1"/>
    <col min="6688" max="6688" width="15.8984375" style="271" bestFit="1" customWidth="1"/>
    <col min="6689" max="6689" width="7.69921875" style="271" bestFit="1" customWidth="1"/>
    <col min="6690" max="6691" width="2.59765625" style="271" bestFit="1" customWidth="1"/>
    <col min="6692" max="6692" width="5.8984375" style="271" bestFit="1" customWidth="1"/>
    <col min="6693" max="6912" width="9" style="271"/>
    <col min="6913" max="6913" width="18.8984375" style="271" customWidth="1"/>
    <col min="6914" max="6914" width="17.3984375" style="271" customWidth="1"/>
    <col min="6915" max="6916" width="16.59765625" style="271" customWidth="1"/>
    <col min="6917" max="6917" width="16.19921875" style="271" customWidth="1"/>
    <col min="6918" max="6918" width="15.69921875" style="271" customWidth="1"/>
    <col min="6919" max="6919" width="17.69921875" style="271" customWidth="1"/>
    <col min="6920" max="6920" width="18.09765625" style="271" bestFit="1" customWidth="1"/>
    <col min="6921" max="6922" width="17.3984375" style="271" customWidth="1"/>
    <col min="6923" max="6923" width="15.59765625" style="271" bestFit="1" customWidth="1"/>
    <col min="6924" max="6925" width="12.09765625" style="271" customWidth="1"/>
    <col min="6926" max="6926" width="11.3984375" style="271" customWidth="1"/>
    <col min="6927" max="6928" width="9" style="271"/>
    <col min="6929" max="6929" width="27" style="271" bestFit="1" customWidth="1"/>
    <col min="6930" max="6930" width="5.3984375" style="271" bestFit="1" customWidth="1"/>
    <col min="6931" max="6931" width="8.09765625" style="271" bestFit="1" customWidth="1"/>
    <col min="6932" max="6932" width="23.3984375" style="271" bestFit="1" customWidth="1"/>
    <col min="6933" max="6933" width="4.09765625" style="271" bestFit="1" customWidth="1"/>
    <col min="6934" max="6935" width="7" style="271" bestFit="1" customWidth="1"/>
    <col min="6936" max="6938" width="17.3984375" style="271" bestFit="1" customWidth="1"/>
    <col min="6939" max="6939" width="15.8984375" style="271" bestFit="1" customWidth="1"/>
    <col min="6940" max="6940" width="7" style="271" bestFit="1" customWidth="1"/>
    <col min="6941" max="6943" width="17.3984375" style="271" bestFit="1" customWidth="1"/>
    <col min="6944" max="6944" width="15.8984375" style="271" bestFit="1" customWidth="1"/>
    <col min="6945" max="6945" width="7.69921875" style="271" bestFit="1" customWidth="1"/>
    <col min="6946" max="6947" width="2.59765625" style="271" bestFit="1" customWidth="1"/>
    <col min="6948" max="6948" width="5.8984375" style="271" bestFit="1" customWidth="1"/>
    <col min="6949" max="7168" width="9" style="271"/>
    <col min="7169" max="7169" width="18.8984375" style="271" customWidth="1"/>
    <col min="7170" max="7170" width="17.3984375" style="271" customWidth="1"/>
    <col min="7171" max="7172" width="16.59765625" style="271" customWidth="1"/>
    <col min="7173" max="7173" width="16.19921875" style="271" customWidth="1"/>
    <col min="7174" max="7174" width="15.69921875" style="271" customWidth="1"/>
    <col min="7175" max="7175" width="17.69921875" style="271" customWidth="1"/>
    <col min="7176" max="7176" width="18.09765625" style="271" bestFit="1" customWidth="1"/>
    <col min="7177" max="7178" width="17.3984375" style="271" customWidth="1"/>
    <col min="7179" max="7179" width="15.59765625" style="271" bestFit="1" customWidth="1"/>
    <col min="7180" max="7181" width="12.09765625" style="271" customWidth="1"/>
    <col min="7182" max="7182" width="11.3984375" style="271" customWidth="1"/>
    <col min="7183" max="7184" width="9" style="271"/>
    <col min="7185" max="7185" width="27" style="271" bestFit="1" customWidth="1"/>
    <col min="7186" max="7186" width="5.3984375" style="271" bestFit="1" customWidth="1"/>
    <col min="7187" max="7187" width="8.09765625" style="271" bestFit="1" customWidth="1"/>
    <col min="7188" max="7188" width="23.3984375" style="271" bestFit="1" customWidth="1"/>
    <col min="7189" max="7189" width="4.09765625" style="271" bestFit="1" customWidth="1"/>
    <col min="7190" max="7191" width="7" style="271" bestFit="1" customWidth="1"/>
    <col min="7192" max="7194" width="17.3984375" style="271" bestFit="1" customWidth="1"/>
    <col min="7195" max="7195" width="15.8984375" style="271" bestFit="1" customWidth="1"/>
    <col min="7196" max="7196" width="7" style="271" bestFit="1" customWidth="1"/>
    <col min="7197" max="7199" width="17.3984375" style="271" bestFit="1" customWidth="1"/>
    <col min="7200" max="7200" width="15.8984375" style="271" bestFit="1" customWidth="1"/>
    <col min="7201" max="7201" width="7.69921875" style="271" bestFit="1" customWidth="1"/>
    <col min="7202" max="7203" width="2.59765625" style="271" bestFit="1" customWidth="1"/>
    <col min="7204" max="7204" width="5.8984375" style="271" bestFit="1" customWidth="1"/>
    <col min="7205" max="7424" width="9" style="271"/>
    <col min="7425" max="7425" width="18.8984375" style="271" customWidth="1"/>
    <col min="7426" max="7426" width="17.3984375" style="271" customWidth="1"/>
    <col min="7427" max="7428" width="16.59765625" style="271" customWidth="1"/>
    <col min="7429" max="7429" width="16.19921875" style="271" customWidth="1"/>
    <col min="7430" max="7430" width="15.69921875" style="271" customWidth="1"/>
    <col min="7431" max="7431" width="17.69921875" style="271" customWidth="1"/>
    <col min="7432" max="7432" width="18.09765625" style="271" bestFit="1" customWidth="1"/>
    <col min="7433" max="7434" width="17.3984375" style="271" customWidth="1"/>
    <col min="7435" max="7435" width="15.59765625" style="271" bestFit="1" customWidth="1"/>
    <col min="7436" max="7437" width="12.09765625" style="271" customWidth="1"/>
    <col min="7438" max="7438" width="11.3984375" style="271" customWidth="1"/>
    <col min="7439" max="7440" width="9" style="271"/>
    <col min="7441" max="7441" width="27" style="271" bestFit="1" customWidth="1"/>
    <col min="7442" max="7442" width="5.3984375" style="271" bestFit="1" customWidth="1"/>
    <col min="7443" max="7443" width="8.09765625" style="271" bestFit="1" customWidth="1"/>
    <col min="7444" max="7444" width="23.3984375" style="271" bestFit="1" customWidth="1"/>
    <col min="7445" max="7445" width="4.09765625" style="271" bestFit="1" customWidth="1"/>
    <col min="7446" max="7447" width="7" style="271" bestFit="1" customWidth="1"/>
    <col min="7448" max="7450" width="17.3984375" style="271" bestFit="1" customWidth="1"/>
    <col min="7451" max="7451" width="15.8984375" style="271" bestFit="1" customWidth="1"/>
    <col min="7452" max="7452" width="7" style="271" bestFit="1" customWidth="1"/>
    <col min="7453" max="7455" width="17.3984375" style="271" bestFit="1" customWidth="1"/>
    <col min="7456" max="7456" width="15.8984375" style="271" bestFit="1" customWidth="1"/>
    <col min="7457" max="7457" width="7.69921875" style="271" bestFit="1" customWidth="1"/>
    <col min="7458" max="7459" width="2.59765625" style="271" bestFit="1" customWidth="1"/>
    <col min="7460" max="7460" width="5.8984375" style="271" bestFit="1" customWidth="1"/>
    <col min="7461" max="7680" width="9" style="271"/>
    <col min="7681" max="7681" width="18.8984375" style="271" customWidth="1"/>
    <col min="7682" max="7682" width="17.3984375" style="271" customWidth="1"/>
    <col min="7683" max="7684" width="16.59765625" style="271" customWidth="1"/>
    <col min="7685" max="7685" width="16.19921875" style="271" customWidth="1"/>
    <col min="7686" max="7686" width="15.69921875" style="271" customWidth="1"/>
    <col min="7687" max="7687" width="17.69921875" style="271" customWidth="1"/>
    <col min="7688" max="7688" width="18.09765625" style="271" bestFit="1" customWidth="1"/>
    <col min="7689" max="7690" width="17.3984375" style="271" customWidth="1"/>
    <col min="7691" max="7691" width="15.59765625" style="271" bestFit="1" customWidth="1"/>
    <col min="7692" max="7693" width="12.09765625" style="271" customWidth="1"/>
    <col min="7694" max="7694" width="11.3984375" style="271" customWidth="1"/>
    <col min="7695" max="7696" width="9" style="271"/>
    <col min="7697" max="7697" width="27" style="271" bestFit="1" customWidth="1"/>
    <col min="7698" max="7698" width="5.3984375" style="271" bestFit="1" customWidth="1"/>
    <col min="7699" max="7699" width="8.09765625" style="271" bestFit="1" customWidth="1"/>
    <col min="7700" max="7700" width="23.3984375" style="271" bestFit="1" customWidth="1"/>
    <col min="7701" max="7701" width="4.09765625" style="271" bestFit="1" customWidth="1"/>
    <col min="7702" max="7703" width="7" style="271" bestFit="1" customWidth="1"/>
    <col min="7704" max="7706" width="17.3984375" style="271" bestFit="1" customWidth="1"/>
    <col min="7707" max="7707" width="15.8984375" style="271" bestFit="1" customWidth="1"/>
    <col min="7708" max="7708" width="7" style="271" bestFit="1" customWidth="1"/>
    <col min="7709" max="7711" width="17.3984375" style="271" bestFit="1" customWidth="1"/>
    <col min="7712" max="7712" width="15.8984375" style="271" bestFit="1" customWidth="1"/>
    <col min="7713" max="7713" width="7.69921875" style="271" bestFit="1" customWidth="1"/>
    <col min="7714" max="7715" width="2.59765625" style="271" bestFit="1" customWidth="1"/>
    <col min="7716" max="7716" width="5.8984375" style="271" bestFit="1" customWidth="1"/>
    <col min="7717" max="7936" width="9" style="271"/>
    <col min="7937" max="7937" width="18.8984375" style="271" customWidth="1"/>
    <col min="7938" max="7938" width="17.3984375" style="271" customWidth="1"/>
    <col min="7939" max="7940" width="16.59765625" style="271" customWidth="1"/>
    <col min="7941" max="7941" width="16.19921875" style="271" customWidth="1"/>
    <col min="7942" max="7942" width="15.69921875" style="271" customWidth="1"/>
    <col min="7943" max="7943" width="17.69921875" style="271" customWidth="1"/>
    <col min="7944" max="7944" width="18.09765625" style="271" bestFit="1" customWidth="1"/>
    <col min="7945" max="7946" width="17.3984375" style="271" customWidth="1"/>
    <col min="7947" max="7947" width="15.59765625" style="271" bestFit="1" customWidth="1"/>
    <col min="7948" max="7949" width="12.09765625" style="271" customWidth="1"/>
    <col min="7950" max="7950" width="11.3984375" style="271" customWidth="1"/>
    <col min="7951" max="7952" width="9" style="271"/>
    <col min="7953" max="7953" width="27" style="271" bestFit="1" customWidth="1"/>
    <col min="7954" max="7954" width="5.3984375" style="271" bestFit="1" customWidth="1"/>
    <col min="7955" max="7955" width="8.09765625" style="271" bestFit="1" customWidth="1"/>
    <col min="7956" max="7956" width="23.3984375" style="271" bestFit="1" customWidth="1"/>
    <col min="7957" max="7957" width="4.09765625" style="271" bestFit="1" customWidth="1"/>
    <col min="7958" max="7959" width="7" style="271" bestFit="1" customWidth="1"/>
    <col min="7960" max="7962" width="17.3984375" style="271" bestFit="1" customWidth="1"/>
    <col min="7963" max="7963" width="15.8984375" style="271" bestFit="1" customWidth="1"/>
    <col min="7964" max="7964" width="7" style="271" bestFit="1" customWidth="1"/>
    <col min="7965" max="7967" width="17.3984375" style="271" bestFit="1" customWidth="1"/>
    <col min="7968" max="7968" width="15.8984375" style="271" bestFit="1" customWidth="1"/>
    <col min="7969" max="7969" width="7.69921875" style="271" bestFit="1" customWidth="1"/>
    <col min="7970" max="7971" width="2.59765625" style="271" bestFit="1" customWidth="1"/>
    <col min="7972" max="7972" width="5.8984375" style="271" bestFit="1" customWidth="1"/>
    <col min="7973" max="8192" width="9" style="271"/>
    <col min="8193" max="8193" width="18.8984375" style="271" customWidth="1"/>
    <col min="8194" max="8194" width="17.3984375" style="271" customWidth="1"/>
    <col min="8195" max="8196" width="16.59765625" style="271" customWidth="1"/>
    <col min="8197" max="8197" width="16.19921875" style="271" customWidth="1"/>
    <col min="8198" max="8198" width="15.69921875" style="271" customWidth="1"/>
    <col min="8199" max="8199" width="17.69921875" style="271" customWidth="1"/>
    <col min="8200" max="8200" width="18.09765625" style="271" bestFit="1" customWidth="1"/>
    <col min="8201" max="8202" width="17.3984375" style="271" customWidth="1"/>
    <col min="8203" max="8203" width="15.59765625" style="271" bestFit="1" customWidth="1"/>
    <col min="8204" max="8205" width="12.09765625" style="271" customWidth="1"/>
    <col min="8206" max="8206" width="11.3984375" style="271" customWidth="1"/>
    <col min="8207" max="8208" width="9" style="271"/>
    <col min="8209" max="8209" width="27" style="271" bestFit="1" customWidth="1"/>
    <col min="8210" max="8210" width="5.3984375" style="271" bestFit="1" customWidth="1"/>
    <col min="8211" max="8211" width="8.09765625" style="271" bestFit="1" customWidth="1"/>
    <col min="8212" max="8212" width="23.3984375" style="271" bestFit="1" customWidth="1"/>
    <col min="8213" max="8213" width="4.09765625" style="271" bestFit="1" customWidth="1"/>
    <col min="8214" max="8215" width="7" style="271" bestFit="1" customWidth="1"/>
    <col min="8216" max="8218" width="17.3984375" style="271" bestFit="1" customWidth="1"/>
    <col min="8219" max="8219" width="15.8984375" style="271" bestFit="1" customWidth="1"/>
    <col min="8220" max="8220" width="7" style="271" bestFit="1" customWidth="1"/>
    <col min="8221" max="8223" width="17.3984375" style="271" bestFit="1" customWidth="1"/>
    <col min="8224" max="8224" width="15.8984375" style="271" bestFit="1" customWidth="1"/>
    <col min="8225" max="8225" width="7.69921875" style="271" bestFit="1" customWidth="1"/>
    <col min="8226" max="8227" width="2.59765625" style="271" bestFit="1" customWidth="1"/>
    <col min="8228" max="8228" width="5.8984375" style="271" bestFit="1" customWidth="1"/>
    <col min="8229" max="8448" width="9" style="271"/>
    <col min="8449" max="8449" width="18.8984375" style="271" customWidth="1"/>
    <col min="8450" max="8450" width="17.3984375" style="271" customWidth="1"/>
    <col min="8451" max="8452" width="16.59765625" style="271" customWidth="1"/>
    <col min="8453" max="8453" width="16.19921875" style="271" customWidth="1"/>
    <col min="8454" max="8454" width="15.69921875" style="271" customWidth="1"/>
    <col min="8455" max="8455" width="17.69921875" style="271" customWidth="1"/>
    <col min="8456" max="8456" width="18.09765625" style="271" bestFit="1" customWidth="1"/>
    <col min="8457" max="8458" width="17.3984375" style="271" customWidth="1"/>
    <col min="8459" max="8459" width="15.59765625" style="271" bestFit="1" customWidth="1"/>
    <col min="8460" max="8461" width="12.09765625" style="271" customWidth="1"/>
    <col min="8462" max="8462" width="11.3984375" style="271" customWidth="1"/>
    <col min="8463" max="8464" width="9" style="271"/>
    <col min="8465" max="8465" width="27" style="271" bestFit="1" customWidth="1"/>
    <col min="8466" max="8466" width="5.3984375" style="271" bestFit="1" customWidth="1"/>
    <col min="8467" max="8467" width="8.09765625" style="271" bestFit="1" customWidth="1"/>
    <col min="8468" max="8468" width="23.3984375" style="271" bestFit="1" customWidth="1"/>
    <col min="8469" max="8469" width="4.09765625" style="271" bestFit="1" customWidth="1"/>
    <col min="8470" max="8471" width="7" style="271" bestFit="1" customWidth="1"/>
    <col min="8472" max="8474" width="17.3984375" style="271" bestFit="1" customWidth="1"/>
    <col min="8475" max="8475" width="15.8984375" style="271" bestFit="1" customWidth="1"/>
    <col min="8476" max="8476" width="7" style="271" bestFit="1" customWidth="1"/>
    <col min="8477" max="8479" width="17.3984375" style="271" bestFit="1" customWidth="1"/>
    <col min="8480" max="8480" width="15.8984375" style="271" bestFit="1" customWidth="1"/>
    <col min="8481" max="8481" width="7.69921875" style="271" bestFit="1" customWidth="1"/>
    <col min="8482" max="8483" width="2.59765625" style="271" bestFit="1" customWidth="1"/>
    <col min="8484" max="8484" width="5.8984375" style="271" bestFit="1" customWidth="1"/>
    <col min="8485" max="8704" width="9" style="271"/>
    <col min="8705" max="8705" width="18.8984375" style="271" customWidth="1"/>
    <col min="8706" max="8706" width="17.3984375" style="271" customWidth="1"/>
    <col min="8707" max="8708" width="16.59765625" style="271" customWidth="1"/>
    <col min="8709" max="8709" width="16.19921875" style="271" customWidth="1"/>
    <col min="8710" max="8710" width="15.69921875" style="271" customWidth="1"/>
    <col min="8711" max="8711" width="17.69921875" style="271" customWidth="1"/>
    <col min="8712" max="8712" width="18.09765625" style="271" bestFit="1" customWidth="1"/>
    <col min="8713" max="8714" width="17.3984375" style="271" customWidth="1"/>
    <col min="8715" max="8715" width="15.59765625" style="271" bestFit="1" customWidth="1"/>
    <col min="8716" max="8717" width="12.09765625" style="271" customWidth="1"/>
    <col min="8718" max="8718" width="11.3984375" style="271" customWidth="1"/>
    <col min="8719" max="8720" width="9" style="271"/>
    <col min="8721" max="8721" width="27" style="271" bestFit="1" customWidth="1"/>
    <col min="8722" max="8722" width="5.3984375" style="271" bestFit="1" customWidth="1"/>
    <col min="8723" max="8723" width="8.09765625" style="271" bestFit="1" customWidth="1"/>
    <col min="8724" max="8724" width="23.3984375" style="271" bestFit="1" customWidth="1"/>
    <col min="8725" max="8725" width="4.09765625" style="271" bestFit="1" customWidth="1"/>
    <col min="8726" max="8727" width="7" style="271" bestFit="1" customWidth="1"/>
    <col min="8728" max="8730" width="17.3984375" style="271" bestFit="1" customWidth="1"/>
    <col min="8731" max="8731" width="15.8984375" style="271" bestFit="1" customWidth="1"/>
    <col min="8732" max="8732" width="7" style="271" bestFit="1" customWidth="1"/>
    <col min="8733" max="8735" width="17.3984375" style="271" bestFit="1" customWidth="1"/>
    <col min="8736" max="8736" width="15.8984375" style="271" bestFit="1" customWidth="1"/>
    <col min="8737" max="8737" width="7.69921875" style="271" bestFit="1" customWidth="1"/>
    <col min="8738" max="8739" width="2.59765625" style="271" bestFit="1" customWidth="1"/>
    <col min="8740" max="8740" width="5.8984375" style="271" bestFit="1" customWidth="1"/>
    <col min="8741" max="8960" width="9" style="271"/>
    <col min="8961" max="8961" width="18.8984375" style="271" customWidth="1"/>
    <col min="8962" max="8962" width="17.3984375" style="271" customWidth="1"/>
    <col min="8963" max="8964" width="16.59765625" style="271" customWidth="1"/>
    <col min="8965" max="8965" width="16.19921875" style="271" customWidth="1"/>
    <col min="8966" max="8966" width="15.69921875" style="271" customWidth="1"/>
    <col min="8967" max="8967" width="17.69921875" style="271" customWidth="1"/>
    <col min="8968" max="8968" width="18.09765625" style="271" bestFit="1" customWidth="1"/>
    <col min="8969" max="8970" width="17.3984375" style="271" customWidth="1"/>
    <col min="8971" max="8971" width="15.59765625" style="271" bestFit="1" customWidth="1"/>
    <col min="8972" max="8973" width="12.09765625" style="271" customWidth="1"/>
    <col min="8974" max="8974" width="11.3984375" style="271" customWidth="1"/>
    <col min="8975" max="8976" width="9" style="271"/>
    <col min="8977" max="8977" width="27" style="271" bestFit="1" customWidth="1"/>
    <col min="8978" max="8978" width="5.3984375" style="271" bestFit="1" customWidth="1"/>
    <col min="8979" max="8979" width="8.09765625" style="271" bestFit="1" customWidth="1"/>
    <col min="8980" max="8980" width="23.3984375" style="271" bestFit="1" customWidth="1"/>
    <col min="8981" max="8981" width="4.09765625" style="271" bestFit="1" customWidth="1"/>
    <col min="8982" max="8983" width="7" style="271" bestFit="1" customWidth="1"/>
    <col min="8984" max="8986" width="17.3984375" style="271" bestFit="1" customWidth="1"/>
    <col min="8987" max="8987" width="15.8984375" style="271" bestFit="1" customWidth="1"/>
    <col min="8988" max="8988" width="7" style="271" bestFit="1" customWidth="1"/>
    <col min="8989" max="8991" width="17.3984375" style="271" bestFit="1" customWidth="1"/>
    <col min="8992" max="8992" width="15.8984375" style="271" bestFit="1" customWidth="1"/>
    <col min="8993" max="8993" width="7.69921875" style="271" bestFit="1" customWidth="1"/>
    <col min="8994" max="8995" width="2.59765625" style="271" bestFit="1" customWidth="1"/>
    <col min="8996" max="8996" width="5.8984375" style="271" bestFit="1" customWidth="1"/>
    <col min="8997" max="9216" width="9" style="271"/>
    <col min="9217" max="9217" width="18.8984375" style="271" customWidth="1"/>
    <col min="9218" max="9218" width="17.3984375" style="271" customWidth="1"/>
    <col min="9219" max="9220" width="16.59765625" style="271" customWidth="1"/>
    <col min="9221" max="9221" width="16.19921875" style="271" customWidth="1"/>
    <col min="9222" max="9222" width="15.69921875" style="271" customWidth="1"/>
    <col min="9223" max="9223" width="17.69921875" style="271" customWidth="1"/>
    <col min="9224" max="9224" width="18.09765625" style="271" bestFit="1" customWidth="1"/>
    <col min="9225" max="9226" width="17.3984375" style="271" customWidth="1"/>
    <col min="9227" max="9227" width="15.59765625" style="271" bestFit="1" customWidth="1"/>
    <col min="9228" max="9229" width="12.09765625" style="271" customWidth="1"/>
    <col min="9230" max="9230" width="11.3984375" style="271" customWidth="1"/>
    <col min="9231" max="9232" width="9" style="271"/>
    <col min="9233" max="9233" width="27" style="271" bestFit="1" customWidth="1"/>
    <col min="9234" max="9234" width="5.3984375" style="271" bestFit="1" customWidth="1"/>
    <col min="9235" max="9235" width="8.09765625" style="271" bestFit="1" customWidth="1"/>
    <col min="9236" max="9236" width="23.3984375" style="271" bestFit="1" customWidth="1"/>
    <col min="9237" max="9237" width="4.09765625" style="271" bestFit="1" customWidth="1"/>
    <col min="9238" max="9239" width="7" style="271" bestFit="1" customWidth="1"/>
    <col min="9240" max="9242" width="17.3984375" style="271" bestFit="1" customWidth="1"/>
    <col min="9243" max="9243" width="15.8984375" style="271" bestFit="1" customWidth="1"/>
    <col min="9244" max="9244" width="7" style="271" bestFit="1" customWidth="1"/>
    <col min="9245" max="9247" width="17.3984375" style="271" bestFit="1" customWidth="1"/>
    <col min="9248" max="9248" width="15.8984375" style="271" bestFit="1" customWidth="1"/>
    <col min="9249" max="9249" width="7.69921875" style="271" bestFit="1" customWidth="1"/>
    <col min="9250" max="9251" width="2.59765625" style="271" bestFit="1" customWidth="1"/>
    <col min="9252" max="9252" width="5.8984375" style="271" bestFit="1" customWidth="1"/>
    <col min="9253" max="9472" width="9" style="271"/>
    <col min="9473" max="9473" width="18.8984375" style="271" customWidth="1"/>
    <col min="9474" max="9474" width="17.3984375" style="271" customWidth="1"/>
    <col min="9475" max="9476" width="16.59765625" style="271" customWidth="1"/>
    <col min="9477" max="9477" width="16.19921875" style="271" customWidth="1"/>
    <col min="9478" max="9478" width="15.69921875" style="271" customWidth="1"/>
    <col min="9479" max="9479" width="17.69921875" style="271" customWidth="1"/>
    <col min="9480" max="9480" width="18.09765625" style="271" bestFit="1" customWidth="1"/>
    <col min="9481" max="9482" width="17.3984375" style="271" customWidth="1"/>
    <col min="9483" max="9483" width="15.59765625" style="271" bestFit="1" customWidth="1"/>
    <col min="9484" max="9485" width="12.09765625" style="271" customWidth="1"/>
    <col min="9486" max="9486" width="11.3984375" style="271" customWidth="1"/>
    <col min="9487" max="9488" width="9" style="271"/>
    <col min="9489" max="9489" width="27" style="271" bestFit="1" customWidth="1"/>
    <col min="9490" max="9490" width="5.3984375" style="271" bestFit="1" customWidth="1"/>
    <col min="9491" max="9491" width="8.09765625" style="271" bestFit="1" customWidth="1"/>
    <col min="9492" max="9492" width="23.3984375" style="271" bestFit="1" customWidth="1"/>
    <col min="9493" max="9493" width="4.09765625" style="271" bestFit="1" customWidth="1"/>
    <col min="9494" max="9495" width="7" style="271" bestFit="1" customWidth="1"/>
    <col min="9496" max="9498" width="17.3984375" style="271" bestFit="1" customWidth="1"/>
    <col min="9499" max="9499" width="15.8984375" style="271" bestFit="1" customWidth="1"/>
    <col min="9500" max="9500" width="7" style="271" bestFit="1" customWidth="1"/>
    <col min="9501" max="9503" width="17.3984375" style="271" bestFit="1" customWidth="1"/>
    <col min="9504" max="9504" width="15.8984375" style="271" bestFit="1" customWidth="1"/>
    <col min="9505" max="9505" width="7.69921875" style="271" bestFit="1" customWidth="1"/>
    <col min="9506" max="9507" width="2.59765625" style="271" bestFit="1" customWidth="1"/>
    <col min="9508" max="9508" width="5.8984375" style="271" bestFit="1" customWidth="1"/>
    <col min="9509" max="9728" width="9" style="271"/>
    <col min="9729" max="9729" width="18.8984375" style="271" customWidth="1"/>
    <col min="9730" max="9730" width="17.3984375" style="271" customWidth="1"/>
    <col min="9731" max="9732" width="16.59765625" style="271" customWidth="1"/>
    <col min="9733" max="9733" width="16.19921875" style="271" customWidth="1"/>
    <col min="9734" max="9734" width="15.69921875" style="271" customWidth="1"/>
    <col min="9735" max="9735" width="17.69921875" style="271" customWidth="1"/>
    <col min="9736" max="9736" width="18.09765625" style="271" bestFit="1" customWidth="1"/>
    <col min="9737" max="9738" width="17.3984375" style="271" customWidth="1"/>
    <col min="9739" max="9739" width="15.59765625" style="271" bestFit="1" customWidth="1"/>
    <col min="9740" max="9741" width="12.09765625" style="271" customWidth="1"/>
    <col min="9742" max="9742" width="11.3984375" style="271" customWidth="1"/>
    <col min="9743" max="9744" width="9" style="271"/>
    <col min="9745" max="9745" width="27" style="271" bestFit="1" customWidth="1"/>
    <col min="9746" max="9746" width="5.3984375" style="271" bestFit="1" customWidth="1"/>
    <col min="9747" max="9747" width="8.09765625" style="271" bestFit="1" customWidth="1"/>
    <col min="9748" max="9748" width="23.3984375" style="271" bestFit="1" customWidth="1"/>
    <col min="9749" max="9749" width="4.09765625" style="271" bestFit="1" customWidth="1"/>
    <col min="9750" max="9751" width="7" style="271" bestFit="1" customWidth="1"/>
    <col min="9752" max="9754" width="17.3984375" style="271" bestFit="1" customWidth="1"/>
    <col min="9755" max="9755" width="15.8984375" style="271" bestFit="1" customWidth="1"/>
    <col min="9756" max="9756" width="7" style="271" bestFit="1" customWidth="1"/>
    <col min="9757" max="9759" width="17.3984375" style="271" bestFit="1" customWidth="1"/>
    <col min="9760" max="9760" width="15.8984375" style="271" bestFit="1" customWidth="1"/>
    <col min="9761" max="9761" width="7.69921875" style="271" bestFit="1" customWidth="1"/>
    <col min="9762" max="9763" width="2.59765625" style="271" bestFit="1" customWidth="1"/>
    <col min="9764" max="9764" width="5.8984375" style="271" bestFit="1" customWidth="1"/>
    <col min="9765" max="9984" width="9" style="271"/>
    <col min="9985" max="9985" width="18.8984375" style="271" customWidth="1"/>
    <col min="9986" max="9986" width="17.3984375" style="271" customWidth="1"/>
    <col min="9987" max="9988" width="16.59765625" style="271" customWidth="1"/>
    <col min="9989" max="9989" width="16.19921875" style="271" customWidth="1"/>
    <col min="9990" max="9990" width="15.69921875" style="271" customWidth="1"/>
    <col min="9991" max="9991" width="17.69921875" style="271" customWidth="1"/>
    <col min="9992" max="9992" width="18.09765625" style="271" bestFit="1" customWidth="1"/>
    <col min="9993" max="9994" width="17.3984375" style="271" customWidth="1"/>
    <col min="9995" max="9995" width="15.59765625" style="271" bestFit="1" customWidth="1"/>
    <col min="9996" max="9997" width="12.09765625" style="271" customWidth="1"/>
    <col min="9998" max="9998" width="11.3984375" style="271" customWidth="1"/>
    <col min="9999" max="10000" width="9" style="271"/>
    <col min="10001" max="10001" width="27" style="271" bestFit="1" customWidth="1"/>
    <col min="10002" max="10002" width="5.3984375" style="271" bestFit="1" customWidth="1"/>
    <col min="10003" max="10003" width="8.09765625" style="271" bestFit="1" customWidth="1"/>
    <col min="10004" max="10004" width="23.3984375" style="271" bestFit="1" customWidth="1"/>
    <col min="10005" max="10005" width="4.09765625" style="271" bestFit="1" customWidth="1"/>
    <col min="10006" max="10007" width="7" style="271" bestFit="1" customWidth="1"/>
    <col min="10008" max="10010" width="17.3984375" style="271" bestFit="1" customWidth="1"/>
    <col min="10011" max="10011" width="15.8984375" style="271" bestFit="1" customWidth="1"/>
    <col min="10012" max="10012" width="7" style="271" bestFit="1" customWidth="1"/>
    <col min="10013" max="10015" width="17.3984375" style="271" bestFit="1" customWidth="1"/>
    <col min="10016" max="10016" width="15.8984375" style="271" bestFit="1" customWidth="1"/>
    <col min="10017" max="10017" width="7.69921875" style="271" bestFit="1" customWidth="1"/>
    <col min="10018" max="10019" width="2.59765625" style="271" bestFit="1" customWidth="1"/>
    <col min="10020" max="10020" width="5.8984375" style="271" bestFit="1" customWidth="1"/>
    <col min="10021" max="10240" width="9" style="271"/>
    <col min="10241" max="10241" width="18.8984375" style="271" customWidth="1"/>
    <col min="10242" max="10242" width="17.3984375" style="271" customWidth="1"/>
    <col min="10243" max="10244" width="16.59765625" style="271" customWidth="1"/>
    <col min="10245" max="10245" width="16.19921875" style="271" customWidth="1"/>
    <col min="10246" max="10246" width="15.69921875" style="271" customWidth="1"/>
    <col min="10247" max="10247" width="17.69921875" style="271" customWidth="1"/>
    <col min="10248" max="10248" width="18.09765625" style="271" bestFit="1" customWidth="1"/>
    <col min="10249" max="10250" width="17.3984375" style="271" customWidth="1"/>
    <col min="10251" max="10251" width="15.59765625" style="271" bestFit="1" customWidth="1"/>
    <col min="10252" max="10253" width="12.09765625" style="271" customWidth="1"/>
    <col min="10254" max="10254" width="11.3984375" style="271" customWidth="1"/>
    <col min="10255" max="10256" width="9" style="271"/>
    <col min="10257" max="10257" width="27" style="271" bestFit="1" customWidth="1"/>
    <col min="10258" max="10258" width="5.3984375" style="271" bestFit="1" customWidth="1"/>
    <col min="10259" max="10259" width="8.09765625" style="271" bestFit="1" customWidth="1"/>
    <col min="10260" max="10260" width="23.3984375" style="271" bestFit="1" customWidth="1"/>
    <col min="10261" max="10261" width="4.09765625" style="271" bestFit="1" customWidth="1"/>
    <col min="10262" max="10263" width="7" style="271" bestFit="1" customWidth="1"/>
    <col min="10264" max="10266" width="17.3984375" style="271" bestFit="1" customWidth="1"/>
    <col min="10267" max="10267" width="15.8984375" style="271" bestFit="1" customWidth="1"/>
    <col min="10268" max="10268" width="7" style="271" bestFit="1" customWidth="1"/>
    <col min="10269" max="10271" width="17.3984375" style="271" bestFit="1" customWidth="1"/>
    <col min="10272" max="10272" width="15.8984375" style="271" bestFit="1" customWidth="1"/>
    <col min="10273" max="10273" width="7.69921875" style="271" bestFit="1" customWidth="1"/>
    <col min="10274" max="10275" width="2.59765625" style="271" bestFit="1" customWidth="1"/>
    <col min="10276" max="10276" width="5.8984375" style="271" bestFit="1" customWidth="1"/>
    <col min="10277" max="10496" width="9" style="271"/>
    <col min="10497" max="10497" width="18.8984375" style="271" customWidth="1"/>
    <col min="10498" max="10498" width="17.3984375" style="271" customWidth="1"/>
    <col min="10499" max="10500" width="16.59765625" style="271" customWidth="1"/>
    <col min="10501" max="10501" width="16.19921875" style="271" customWidth="1"/>
    <col min="10502" max="10502" width="15.69921875" style="271" customWidth="1"/>
    <col min="10503" max="10503" width="17.69921875" style="271" customWidth="1"/>
    <col min="10504" max="10504" width="18.09765625" style="271" bestFit="1" customWidth="1"/>
    <col min="10505" max="10506" width="17.3984375" style="271" customWidth="1"/>
    <col min="10507" max="10507" width="15.59765625" style="271" bestFit="1" customWidth="1"/>
    <col min="10508" max="10509" width="12.09765625" style="271" customWidth="1"/>
    <col min="10510" max="10510" width="11.3984375" style="271" customWidth="1"/>
    <col min="10511" max="10512" width="9" style="271"/>
    <col min="10513" max="10513" width="27" style="271" bestFit="1" customWidth="1"/>
    <col min="10514" max="10514" width="5.3984375" style="271" bestFit="1" customWidth="1"/>
    <col min="10515" max="10515" width="8.09765625" style="271" bestFit="1" customWidth="1"/>
    <col min="10516" max="10516" width="23.3984375" style="271" bestFit="1" customWidth="1"/>
    <col min="10517" max="10517" width="4.09765625" style="271" bestFit="1" customWidth="1"/>
    <col min="10518" max="10519" width="7" style="271" bestFit="1" customWidth="1"/>
    <col min="10520" max="10522" width="17.3984375" style="271" bestFit="1" customWidth="1"/>
    <col min="10523" max="10523" width="15.8984375" style="271" bestFit="1" customWidth="1"/>
    <col min="10524" max="10524" width="7" style="271" bestFit="1" customWidth="1"/>
    <col min="10525" max="10527" width="17.3984375" style="271" bestFit="1" customWidth="1"/>
    <col min="10528" max="10528" width="15.8984375" style="271" bestFit="1" customWidth="1"/>
    <col min="10529" max="10529" width="7.69921875" style="271" bestFit="1" customWidth="1"/>
    <col min="10530" max="10531" width="2.59765625" style="271" bestFit="1" customWidth="1"/>
    <col min="10532" max="10532" width="5.8984375" style="271" bestFit="1" customWidth="1"/>
    <col min="10533" max="10752" width="9" style="271"/>
    <col min="10753" max="10753" width="18.8984375" style="271" customWidth="1"/>
    <col min="10754" max="10754" width="17.3984375" style="271" customWidth="1"/>
    <col min="10755" max="10756" width="16.59765625" style="271" customWidth="1"/>
    <col min="10757" max="10757" width="16.19921875" style="271" customWidth="1"/>
    <col min="10758" max="10758" width="15.69921875" style="271" customWidth="1"/>
    <col min="10759" max="10759" width="17.69921875" style="271" customWidth="1"/>
    <col min="10760" max="10760" width="18.09765625" style="271" bestFit="1" customWidth="1"/>
    <col min="10761" max="10762" width="17.3984375" style="271" customWidth="1"/>
    <col min="10763" max="10763" width="15.59765625" style="271" bestFit="1" customWidth="1"/>
    <col min="10764" max="10765" width="12.09765625" style="271" customWidth="1"/>
    <col min="10766" max="10766" width="11.3984375" style="271" customWidth="1"/>
    <col min="10767" max="10768" width="9" style="271"/>
    <col min="10769" max="10769" width="27" style="271" bestFit="1" customWidth="1"/>
    <col min="10770" max="10770" width="5.3984375" style="271" bestFit="1" customWidth="1"/>
    <col min="10771" max="10771" width="8.09765625" style="271" bestFit="1" customWidth="1"/>
    <col min="10772" max="10772" width="23.3984375" style="271" bestFit="1" customWidth="1"/>
    <col min="10773" max="10773" width="4.09765625" style="271" bestFit="1" customWidth="1"/>
    <col min="10774" max="10775" width="7" style="271" bestFit="1" customWidth="1"/>
    <col min="10776" max="10778" width="17.3984375" style="271" bestFit="1" customWidth="1"/>
    <col min="10779" max="10779" width="15.8984375" style="271" bestFit="1" customWidth="1"/>
    <col min="10780" max="10780" width="7" style="271" bestFit="1" customWidth="1"/>
    <col min="10781" max="10783" width="17.3984375" style="271" bestFit="1" customWidth="1"/>
    <col min="10784" max="10784" width="15.8984375" style="271" bestFit="1" customWidth="1"/>
    <col min="10785" max="10785" width="7.69921875" style="271" bestFit="1" customWidth="1"/>
    <col min="10786" max="10787" width="2.59765625" style="271" bestFit="1" customWidth="1"/>
    <col min="10788" max="10788" width="5.8984375" style="271" bestFit="1" customWidth="1"/>
    <col min="10789" max="11008" width="9" style="271"/>
    <col min="11009" max="11009" width="18.8984375" style="271" customWidth="1"/>
    <col min="11010" max="11010" width="17.3984375" style="271" customWidth="1"/>
    <col min="11011" max="11012" width="16.59765625" style="271" customWidth="1"/>
    <col min="11013" max="11013" width="16.19921875" style="271" customWidth="1"/>
    <col min="11014" max="11014" width="15.69921875" style="271" customWidth="1"/>
    <col min="11015" max="11015" width="17.69921875" style="271" customWidth="1"/>
    <col min="11016" max="11016" width="18.09765625" style="271" bestFit="1" customWidth="1"/>
    <col min="11017" max="11018" width="17.3984375" style="271" customWidth="1"/>
    <col min="11019" max="11019" width="15.59765625" style="271" bestFit="1" customWidth="1"/>
    <col min="11020" max="11021" width="12.09765625" style="271" customWidth="1"/>
    <col min="11022" max="11022" width="11.3984375" style="271" customWidth="1"/>
    <col min="11023" max="11024" width="9" style="271"/>
    <col min="11025" max="11025" width="27" style="271" bestFit="1" customWidth="1"/>
    <col min="11026" max="11026" width="5.3984375" style="271" bestFit="1" customWidth="1"/>
    <col min="11027" max="11027" width="8.09765625" style="271" bestFit="1" customWidth="1"/>
    <col min="11028" max="11028" width="23.3984375" style="271" bestFit="1" customWidth="1"/>
    <col min="11029" max="11029" width="4.09765625" style="271" bestFit="1" customWidth="1"/>
    <col min="11030" max="11031" width="7" style="271" bestFit="1" customWidth="1"/>
    <col min="11032" max="11034" width="17.3984375" style="271" bestFit="1" customWidth="1"/>
    <col min="11035" max="11035" width="15.8984375" style="271" bestFit="1" customWidth="1"/>
    <col min="11036" max="11036" width="7" style="271" bestFit="1" customWidth="1"/>
    <col min="11037" max="11039" width="17.3984375" style="271" bestFit="1" customWidth="1"/>
    <col min="11040" max="11040" width="15.8984375" style="271" bestFit="1" customWidth="1"/>
    <col min="11041" max="11041" width="7.69921875" style="271" bestFit="1" customWidth="1"/>
    <col min="11042" max="11043" width="2.59765625" style="271" bestFit="1" customWidth="1"/>
    <col min="11044" max="11044" width="5.8984375" style="271" bestFit="1" customWidth="1"/>
    <col min="11045" max="11264" width="9" style="271"/>
    <col min="11265" max="11265" width="18.8984375" style="271" customWidth="1"/>
    <col min="11266" max="11266" width="17.3984375" style="271" customWidth="1"/>
    <col min="11267" max="11268" width="16.59765625" style="271" customWidth="1"/>
    <col min="11269" max="11269" width="16.19921875" style="271" customWidth="1"/>
    <col min="11270" max="11270" width="15.69921875" style="271" customWidth="1"/>
    <col min="11271" max="11271" width="17.69921875" style="271" customWidth="1"/>
    <col min="11272" max="11272" width="18.09765625" style="271" bestFit="1" customWidth="1"/>
    <col min="11273" max="11274" width="17.3984375" style="271" customWidth="1"/>
    <col min="11275" max="11275" width="15.59765625" style="271" bestFit="1" customWidth="1"/>
    <col min="11276" max="11277" width="12.09765625" style="271" customWidth="1"/>
    <col min="11278" max="11278" width="11.3984375" style="271" customWidth="1"/>
    <col min="11279" max="11280" width="9" style="271"/>
    <col min="11281" max="11281" width="27" style="271" bestFit="1" customWidth="1"/>
    <col min="11282" max="11282" width="5.3984375" style="271" bestFit="1" customWidth="1"/>
    <col min="11283" max="11283" width="8.09765625" style="271" bestFit="1" customWidth="1"/>
    <col min="11284" max="11284" width="23.3984375" style="271" bestFit="1" customWidth="1"/>
    <col min="11285" max="11285" width="4.09765625" style="271" bestFit="1" customWidth="1"/>
    <col min="11286" max="11287" width="7" style="271" bestFit="1" customWidth="1"/>
    <col min="11288" max="11290" width="17.3984375" style="271" bestFit="1" customWidth="1"/>
    <col min="11291" max="11291" width="15.8984375" style="271" bestFit="1" customWidth="1"/>
    <col min="11292" max="11292" width="7" style="271" bestFit="1" customWidth="1"/>
    <col min="11293" max="11295" width="17.3984375" style="271" bestFit="1" customWidth="1"/>
    <col min="11296" max="11296" width="15.8984375" style="271" bestFit="1" customWidth="1"/>
    <col min="11297" max="11297" width="7.69921875" style="271" bestFit="1" customWidth="1"/>
    <col min="11298" max="11299" width="2.59765625" style="271" bestFit="1" customWidth="1"/>
    <col min="11300" max="11300" width="5.8984375" style="271" bestFit="1" customWidth="1"/>
    <col min="11301" max="11520" width="9" style="271"/>
    <col min="11521" max="11521" width="18.8984375" style="271" customWidth="1"/>
    <col min="11522" max="11522" width="17.3984375" style="271" customWidth="1"/>
    <col min="11523" max="11524" width="16.59765625" style="271" customWidth="1"/>
    <col min="11525" max="11525" width="16.19921875" style="271" customWidth="1"/>
    <col min="11526" max="11526" width="15.69921875" style="271" customWidth="1"/>
    <col min="11527" max="11527" width="17.69921875" style="271" customWidth="1"/>
    <col min="11528" max="11528" width="18.09765625" style="271" bestFit="1" customWidth="1"/>
    <col min="11529" max="11530" width="17.3984375" style="271" customWidth="1"/>
    <col min="11531" max="11531" width="15.59765625" style="271" bestFit="1" customWidth="1"/>
    <col min="11532" max="11533" width="12.09765625" style="271" customWidth="1"/>
    <col min="11534" max="11534" width="11.3984375" style="271" customWidth="1"/>
    <col min="11535" max="11536" width="9" style="271"/>
    <col min="11537" max="11537" width="27" style="271" bestFit="1" customWidth="1"/>
    <col min="11538" max="11538" width="5.3984375" style="271" bestFit="1" customWidth="1"/>
    <col min="11539" max="11539" width="8.09765625" style="271" bestFit="1" customWidth="1"/>
    <col min="11540" max="11540" width="23.3984375" style="271" bestFit="1" customWidth="1"/>
    <col min="11541" max="11541" width="4.09765625" style="271" bestFit="1" customWidth="1"/>
    <col min="11542" max="11543" width="7" style="271" bestFit="1" customWidth="1"/>
    <col min="11544" max="11546" width="17.3984375" style="271" bestFit="1" customWidth="1"/>
    <col min="11547" max="11547" width="15.8984375" style="271" bestFit="1" customWidth="1"/>
    <col min="11548" max="11548" width="7" style="271" bestFit="1" customWidth="1"/>
    <col min="11549" max="11551" width="17.3984375" style="271" bestFit="1" customWidth="1"/>
    <col min="11552" max="11552" width="15.8984375" style="271" bestFit="1" customWidth="1"/>
    <col min="11553" max="11553" width="7.69921875" style="271" bestFit="1" customWidth="1"/>
    <col min="11554" max="11555" width="2.59765625" style="271" bestFit="1" customWidth="1"/>
    <col min="11556" max="11556" width="5.8984375" style="271" bestFit="1" customWidth="1"/>
    <col min="11557" max="11776" width="9" style="271"/>
    <col min="11777" max="11777" width="18.8984375" style="271" customWidth="1"/>
    <col min="11778" max="11778" width="17.3984375" style="271" customWidth="1"/>
    <col min="11779" max="11780" width="16.59765625" style="271" customWidth="1"/>
    <col min="11781" max="11781" width="16.19921875" style="271" customWidth="1"/>
    <col min="11782" max="11782" width="15.69921875" style="271" customWidth="1"/>
    <col min="11783" max="11783" width="17.69921875" style="271" customWidth="1"/>
    <col min="11784" max="11784" width="18.09765625" style="271" bestFit="1" customWidth="1"/>
    <col min="11785" max="11786" width="17.3984375" style="271" customWidth="1"/>
    <col min="11787" max="11787" width="15.59765625" style="271" bestFit="1" customWidth="1"/>
    <col min="11788" max="11789" width="12.09765625" style="271" customWidth="1"/>
    <col min="11790" max="11790" width="11.3984375" style="271" customWidth="1"/>
    <col min="11791" max="11792" width="9" style="271"/>
    <col min="11793" max="11793" width="27" style="271" bestFit="1" customWidth="1"/>
    <col min="11794" max="11794" width="5.3984375" style="271" bestFit="1" customWidth="1"/>
    <col min="11795" max="11795" width="8.09765625" style="271" bestFit="1" customWidth="1"/>
    <col min="11796" max="11796" width="23.3984375" style="271" bestFit="1" customWidth="1"/>
    <col min="11797" max="11797" width="4.09765625" style="271" bestFit="1" customWidth="1"/>
    <col min="11798" max="11799" width="7" style="271" bestFit="1" customWidth="1"/>
    <col min="11800" max="11802" width="17.3984375" style="271" bestFit="1" customWidth="1"/>
    <col min="11803" max="11803" width="15.8984375" style="271" bestFit="1" customWidth="1"/>
    <col min="11804" max="11804" width="7" style="271" bestFit="1" customWidth="1"/>
    <col min="11805" max="11807" width="17.3984375" style="271" bestFit="1" customWidth="1"/>
    <col min="11808" max="11808" width="15.8984375" style="271" bestFit="1" customWidth="1"/>
    <col min="11809" max="11809" width="7.69921875" style="271" bestFit="1" customWidth="1"/>
    <col min="11810" max="11811" width="2.59765625" style="271" bestFit="1" customWidth="1"/>
    <col min="11812" max="11812" width="5.8984375" style="271" bestFit="1" customWidth="1"/>
    <col min="11813" max="12032" width="9" style="271"/>
    <col min="12033" max="12033" width="18.8984375" style="271" customWidth="1"/>
    <col min="12034" max="12034" width="17.3984375" style="271" customWidth="1"/>
    <col min="12035" max="12036" width="16.59765625" style="271" customWidth="1"/>
    <col min="12037" max="12037" width="16.19921875" style="271" customWidth="1"/>
    <col min="12038" max="12038" width="15.69921875" style="271" customWidth="1"/>
    <col min="12039" max="12039" width="17.69921875" style="271" customWidth="1"/>
    <col min="12040" max="12040" width="18.09765625" style="271" bestFit="1" customWidth="1"/>
    <col min="12041" max="12042" width="17.3984375" style="271" customWidth="1"/>
    <col min="12043" max="12043" width="15.59765625" style="271" bestFit="1" customWidth="1"/>
    <col min="12044" max="12045" width="12.09765625" style="271" customWidth="1"/>
    <col min="12046" max="12046" width="11.3984375" style="271" customWidth="1"/>
    <col min="12047" max="12048" width="9" style="271"/>
    <col min="12049" max="12049" width="27" style="271" bestFit="1" customWidth="1"/>
    <col min="12050" max="12050" width="5.3984375" style="271" bestFit="1" customWidth="1"/>
    <col min="12051" max="12051" width="8.09765625" style="271" bestFit="1" customWidth="1"/>
    <col min="12052" max="12052" width="23.3984375" style="271" bestFit="1" customWidth="1"/>
    <col min="12053" max="12053" width="4.09765625" style="271" bestFit="1" customWidth="1"/>
    <col min="12054" max="12055" width="7" style="271" bestFit="1" customWidth="1"/>
    <col min="12056" max="12058" width="17.3984375" style="271" bestFit="1" customWidth="1"/>
    <col min="12059" max="12059" width="15.8984375" style="271" bestFit="1" customWidth="1"/>
    <col min="12060" max="12060" width="7" style="271" bestFit="1" customWidth="1"/>
    <col min="12061" max="12063" width="17.3984375" style="271" bestFit="1" customWidth="1"/>
    <col min="12064" max="12064" width="15.8984375" style="271" bestFit="1" customWidth="1"/>
    <col min="12065" max="12065" width="7.69921875" style="271" bestFit="1" customWidth="1"/>
    <col min="12066" max="12067" width="2.59765625" style="271" bestFit="1" customWidth="1"/>
    <col min="12068" max="12068" width="5.8984375" style="271" bestFit="1" customWidth="1"/>
    <col min="12069" max="12288" width="9" style="271"/>
    <col min="12289" max="12289" width="18.8984375" style="271" customWidth="1"/>
    <col min="12290" max="12290" width="17.3984375" style="271" customWidth="1"/>
    <col min="12291" max="12292" width="16.59765625" style="271" customWidth="1"/>
    <col min="12293" max="12293" width="16.19921875" style="271" customWidth="1"/>
    <col min="12294" max="12294" width="15.69921875" style="271" customWidth="1"/>
    <col min="12295" max="12295" width="17.69921875" style="271" customWidth="1"/>
    <col min="12296" max="12296" width="18.09765625" style="271" bestFit="1" customWidth="1"/>
    <col min="12297" max="12298" width="17.3984375" style="271" customWidth="1"/>
    <col min="12299" max="12299" width="15.59765625" style="271" bestFit="1" customWidth="1"/>
    <col min="12300" max="12301" width="12.09765625" style="271" customWidth="1"/>
    <col min="12302" max="12302" width="11.3984375" style="271" customWidth="1"/>
    <col min="12303" max="12304" width="9" style="271"/>
    <col min="12305" max="12305" width="27" style="271" bestFit="1" customWidth="1"/>
    <col min="12306" max="12306" width="5.3984375" style="271" bestFit="1" customWidth="1"/>
    <col min="12307" max="12307" width="8.09765625" style="271" bestFit="1" customWidth="1"/>
    <col min="12308" max="12308" width="23.3984375" style="271" bestFit="1" customWidth="1"/>
    <col min="12309" max="12309" width="4.09765625" style="271" bestFit="1" customWidth="1"/>
    <col min="12310" max="12311" width="7" style="271" bestFit="1" customWidth="1"/>
    <col min="12312" max="12314" width="17.3984375" style="271" bestFit="1" customWidth="1"/>
    <col min="12315" max="12315" width="15.8984375" style="271" bestFit="1" customWidth="1"/>
    <col min="12316" max="12316" width="7" style="271" bestFit="1" customWidth="1"/>
    <col min="12317" max="12319" width="17.3984375" style="271" bestFit="1" customWidth="1"/>
    <col min="12320" max="12320" width="15.8984375" style="271" bestFit="1" customWidth="1"/>
    <col min="12321" max="12321" width="7.69921875" style="271" bestFit="1" customWidth="1"/>
    <col min="12322" max="12323" width="2.59765625" style="271" bestFit="1" customWidth="1"/>
    <col min="12324" max="12324" width="5.8984375" style="271" bestFit="1" customWidth="1"/>
    <col min="12325" max="12544" width="9" style="271"/>
    <col min="12545" max="12545" width="18.8984375" style="271" customWidth="1"/>
    <col min="12546" max="12546" width="17.3984375" style="271" customWidth="1"/>
    <col min="12547" max="12548" width="16.59765625" style="271" customWidth="1"/>
    <col min="12549" max="12549" width="16.19921875" style="271" customWidth="1"/>
    <col min="12550" max="12550" width="15.69921875" style="271" customWidth="1"/>
    <col min="12551" max="12551" width="17.69921875" style="271" customWidth="1"/>
    <col min="12552" max="12552" width="18.09765625" style="271" bestFit="1" customWidth="1"/>
    <col min="12553" max="12554" width="17.3984375" style="271" customWidth="1"/>
    <col min="12555" max="12555" width="15.59765625" style="271" bestFit="1" customWidth="1"/>
    <col min="12556" max="12557" width="12.09765625" style="271" customWidth="1"/>
    <col min="12558" max="12558" width="11.3984375" style="271" customWidth="1"/>
    <col min="12559" max="12560" width="9" style="271"/>
    <col min="12561" max="12561" width="27" style="271" bestFit="1" customWidth="1"/>
    <col min="12562" max="12562" width="5.3984375" style="271" bestFit="1" customWidth="1"/>
    <col min="12563" max="12563" width="8.09765625" style="271" bestFit="1" customWidth="1"/>
    <col min="12564" max="12564" width="23.3984375" style="271" bestFit="1" customWidth="1"/>
    <col min="12565" max="12565" width="4.09765625" style="271" bestFit="1" customWidth="1"/>
    <col min="12566" max="12567" width="7" style="271" bestFit="1" customWidth="1"/>
    <col min="12568" max="12570" width="17.3984375" style="271" bestFit="1" customWidth="1"/>
    <col min="12571" max="12571" width="15.8984375" style="271" bestFit="1" customWidth="1"/>
    <col min="12572" max="12572" width="7" style="271" bestFit="1" customWidth="1"/>
    <col min="12573" max="12575" width="17.3984375" style="271" bestFit="1" customWidth="1"/>
    <col min="12576" max="12576" width="15.8984375" style="271" bestFit="1" customWidth="1"/>
    <col min="12577" max="12577" width="7.69921875" style="271" bestFit="1" customWidth="1"/>
    <col min="12578" max="12579" width="2.59765625" style="271" bestFit="1" customWidth="1"/>
    <col min="12580" max="12580" width="5.8984375" style="271" bestFit="1" customWidth="1"/>
    <col min="12581" max="12800" width="9" style="271"/>
    <col min="12801" max="12801" width="18.8984375" style="271" customWidth="1"/>
    <col min="12802" max="12802" width="17.3984375" style="271" customWidth="1"/>
    <col min="12803" max="12804" width="16.59765625" style="271" customWidth="1"/>
    <col min="12805" max="12805" width="16.19921875" style="271" customWidth="1"/>
    <col min="12806" max="12806" width="15.69921875" style="271" customWidth="1"/>
    <col min="12807" max="12807" width="17.69921875" style="271" customWidth="1"/>
    <col min="12808" max="12808" width="18.09765625" style="271" bestFit="1" customWidth="1"/>
    <col min="12809" max="12810" width="17.3984375" style="271" customWidth="1"/>
    <col min="12811" max="12811" width="15.59765625" style="271" bestFit="1" customWidth="1"/>
    <col min="12812" max="12813" width="12.09765625" style="271" customWidth="1"/>
    <col min="12814" max="12814" width="11.3984375" style="271" customWidth="1"/>
    <col min="12815" max="12816" width="9" style="271"/>
    <col min="12817" max="12817" width="27" style="271" bestFit="1" customWidth="1"/>
    <col min="12818" max="12818" width="5.3984375" style="271" bestFit="1" customWidth="1"/>
    <col min="12819" max="12819" width="8.09765625" style="271" bestFit="1" customWidth="1"/>
    <col min="12820" max="12820" width="23.3984375" style="271" bestFit="1" customWidth="1"/>
    <col min="12821" max="12821" width="4.09765625" style="271" bestFit="1" customWidth="1"/>
    <col min="12822" max="12823" width="7" style="271" bestFit="1" customWidth="1"/>
    <col min="12824" max="12826" width="17.3984375" style="271" bestFit="1" customWidth="1"/>
    <col min="12827" max="12827" width="15.8984375" style="271" bestFit="1" customWidth="1"/>
    <col min="12828" max="12828" width="7" style="271" bestFit="1" customWidth="1"/>
    <col min="12829" max="12831" width="17.3984375" style="271" bestFit="1" customWidth="1"/>
    <col min="12832" max="12832" width="15.8984375" style="271" bestFit="1" customWidth="1"/>
    <col min="12833" max="12833" width="7.69921875" style="271" bestFit="1" customWidth="1"/>
    <col min="12834" max="12835" width="2.59765625" style="271" bestFit="1" customWidth="1"/>
    <col min="12836" max="12836" width="5.8984375" style="271" bestFit="1" customWidth="1"/>
    <col min="12837" max="13056" width="9" style="271"/>
    <col min="13057" max="13057" width="18.8984375" style="271" customWidth="1"/>
    <col min="13058" max="13058" width="17.3984375" style="271" customWidth="1"/>
    <col min="13059" max="13060" width="16.59765625" style="271" customWidth="1"/>
    <col min="13061" max="13061" width="16.19921875" style="271" customWidth="1"/>
    <col min="13062" max="13062" width="15.69921875" style="271" customWidth="1"/>
    <col min="13063" max="13063" width="17.69921875" style="271" customWidth="1"/>
    <col min="13064" max="13064" width="18.09765625" style="271" bestFit="1" customWidth="1"/>
    <col min="13065" max="13066" width="17.3984375" style="271" customWidth="1"/>
    <col min="13067" max="13067" width="15.59765625" style="271" bestFit="1" customWidth="1"/>
    <col min="13068" max="13069" width="12.09765625" style="271" customWidth="1"/>
    <col min="13070" max="13070" width="11.3984375" style="271" customWidth="1"/>
    <col min="13071" max="13072" width="9" style="271"/>
    <col min="13073" max="13073" width="27" style="271" bestFit="1" customWidth="1"/>
    <col min="13074" max="13074" width="5.3984375" style="271" bestFit="1" customWidth="1"/>
    <col min="13075" max="13075" width="8.09765625" style="271" bestFit="1" customWidth="1"/>
    <col min="13076" max="13076" width="23.3984375" style="271" bestFit="1" customWidth="1"/>
    <col min="13077" max="13077" width="4.09765625" style="271" bestFit="1" customWidth="1"/>
    <col min="13078" max="13079" width="7" style="271" bestFit="1" customWidth="1"/>
    <col min="13080" max="13082" width="17.3984375" style="271" bestFit="1" customWidth="1"/>
    <col min="13083" max="13083" width="15.8984375" style="271" bestFit="1" customWidth="1"/>
    <col min="13084" max="13084" width="7" style="271" bestFit="1" customWidth="1"/>
    <col min="13085" max="13087" width="17.3984375" style="271" bestFit="1" customWidth="1"/>
    <col min="13088" max="13088" width="15.8984375" style="271" bestFit="1" customWidth="1"/>
    <col min="13089" max="13089" width="7.69921875" style="271" bestFit="1" customWidth="1"/>
    <col min="13090" max="13091" width="2.59765625" style="271" bestFit="1" customWidth="1"/>
    <col min="13092" max="13092" width="5.8984375" style="271" bestFit="1" customWidth="1"/>
    <col min="13093" max="13312" width="9" style="271"/>
    <col min="13313" max="13313" width="18.8984375" style="271" customWidth="1"/>
    <col min="13314" max="13314" width="17.3984375" style="271" customWidth="1"/>
    <col min="13315" max="13316" width="16.59765625" style="271" customWidth="1"/>
    <col min="13317" max="13317" width="16.19921875" style="271" customWidth="1"/>
    <col min="13318" max="13318" width="15.69921875" style="271" customWidth="1"/>
    <col min="13319" max="13319" width="17.69921875" style="271" customWidth="1"/>
    <col min="13320" max="13320" width="18.09765625" style="271" bestFit="1" customWidth="1"/>
    <col min="13321" max="13322" width="17.3984375" style="271" customWidth="1"/>
    <col min="13323" max="13323" width="15.59765625" style="271" bestFit="1" customWidth="1"/>
    <col min="13324" max="13325" width="12.09765625" style="271" customWidth="1"/>
    <col min="13326" max="13326" width="11.3984375" style="271" customWidth="1"/>
    <col min="13327" max="13328" width="9" style="271"/>
    <col min="13329" max="13329" width="27" style="271" bestFit="1" customWidth="1"/>
    <col min="13330" max="13330" width="5.3984375" style="271" bestFit="1" customWidth="1"/>
    <col min="13331" max="13331" width="8.09765625" style="271" bestFit="1" customWidth="1"/>
    <col min="13332" max="13332" width="23.3984375" style="271" bestFit="1" customWidth="1"/>
    <col min="13333" max="13333" width="4.09765625" style="271" bestFit="1" customWidth="1"/>
    <col min="13334" max="13335" width="7" style="271" bestFit="1" customWidth="1"/>
    <col min="13336" max="13338" width="17.3984375" style="271" bestFit="1" customWidth="1"/>
    <col min="13339" max="13339" width="15.8984375" style="271" bestFit="1" customWidth="1"/>
    <col min="13340" max="13340" width="7" style="271" bestFit="1" customWidth="1"/>
    <col min="13341" max="13343" width="17.3984375" style="271" bestFit="1" customWidth="1"/>
    <col min="13344" max="13344" width="15.8984375" style="271" bestFit="1" customWidth="1"/>
    <col min="13345" max="13345" width="7.69921875" style="271" bestFit="1" customWidth="1"/>
    <col min="13346" max="13347" width="2.59765625" style="271" bestFit="1" customWidth="1"/>
    <col min="13348" max="13348" width="5.8984375" style="271" bestFit="1" customWidth="1"/>
    <col min="13349" max="13568" width="9" style="271"/>
    <col min="13569" max="13569" width="18.8984375" style="271" customWidth="1"/>
    <col min="13570" max="13570" width="17.3984375" style="271" customWidth="1"/>
    <col min="13571" max="13572" width="16.59765625" style="271" customWidth="1"/>
    <col min="13573" max="13573" width="16.19921875" style="271" customWidth="1"/>
    <col min="13574" max="13574" width="15.69921875" style="271" customWidth="1"/>
    <col min="13575" max="13575" width="17.69921875" style="271" customWidth="1"/>
    <col min="13576" max="13576" width="18.09765625" style="271" bestFit="1" customWidth="1"/>
    <col min="13577" max="13578" width="17.3984375" style="271" customWidth="1"/>
    <col min="13579" max="13579" width="15.59765625" style="271" bestFit="1" customWidth="1"/>
    <col min="13580" max="13581" width="12.09765625" style="271" customWidth="1"/>
    <col min="13582" max="13582" width="11.3984375" style="271" customWidth="1"/>
    <col min="13583" max="13584" width="9" style="271"/>
    <col min="13585" max="13585" width="27" style="271" bestFit="1" customWidth="1"/>
    <col min="13586" max="13586" width="5.3984375" style="271" bestFit="1" customWidth="1"/>
    <col min="13587" max="13587" width="8.09765625" style="271" bestFit="1" customWidth="1"/>
    <col min="13588" max="13588" width="23.3984375" style="271" bestFit="1" customWidth="1"/>
    <col min="13589" max="13589" width="4.09765625" style="271" bestFit="1" customWidth="1"/>
    <col min="13590" max="13591" width="7" style="271" bestFit="1" customWidth="1"/>
    <col min="13592" max="13594" width="17.3984375" style="271" bestFit="1" customWidth="1"/>
    <col min="13595" max="13595" width="15.8984375" style="271" bestFit="1" customWidth="1"/>
    <col min="13596" max="13596" width="7" style="271" bestFit="1" customWidth="1"/>
    <col min="13597" max="13599" width="17.3984375" style="271" bestFit="1" customWidth="1"/>
    <col min="13600" max="13600" width="15.8984375" style="271" bestFit="1" customWidth="1"/>
    <col min="13601" max="13601" width="7.69921875" style="271" bestFit="1" customWidth="1"/>
    <col min="13602" max="13603" width="2.59765625" style="271" bestFit="1" customWidth="1"/>
    <col min="13604" max="13604" width="5.8984375" style="271" bestFit="1" customWidth="1"/>
    <col min="13605" max="13824" width="9" style="271"/>
    <col min="13825" max="13825" width="18.8984375" style="271" customWidth="1"/>
    <col min="13826" max="13826" width="17.3984375" style="271" customWidth="1"/>
    <col min="13827" max="13828" width="16.59765625" style="271" customWidth="1"/>
    <col min="13829" max="13829" width="16.19921875" style="271" customWidth="1"/>
    <col min="13830" max="13830" width="15.69921875" style="271" customWidth="1"/>
    <col min="13831" max="13831" width="17.69921875" style="271" customWidth="1"/>
    <col min="13832" max="13832" width="18.09765625" style="271" bestFit="1" customWidth="1"/>
    <col min="13833" max="13834" width="17.3984375" style="271" customWidth="1"/>
    <col min="13835" max="13835" width="15.59765625" style="271" bestFit="1" customWidth="1"/>
    <col min="13836" max="13837" width="12.09765625" style="271" customWidth="1"/>
    <col min="13838" max="13838" width="11.3984375" style="271" customWidth="1"/>
    <col min="13839" max="13840" width="9" style="271"/>
    <col min="13841" max="13841" width="27" style="271" bestFit="1" customWidth="1"/>
    <col min="13842" max="13842" width="5.3984375" style="271" bestFit="1" customWidth="1"/>
    <col min="13843" max="13843" width="8.09765625" style="271" bestFit="1" customWidth="1"/>
    <col min="13844" max="13844" width="23.3984375" style="271" bestFit="1" customWidth="1"/>
    <col min="13845" max="13845" width="4.09765625" style="271" bestFit="1" customWidth="1"/>
    <col min="13846" max="13847" width="7" style="271" bestFit="1" customWidth="1"/>
    <col min="13848" max="13850" width="17.3984375" style="271" bestFit="1" customWidth="1"/>
    <col min="13851" max="13851" width="15.8984375" style="271" bestFit="1" customWidth="1"/>
    <col min="13852" max="13852" width="7" style="271" bestFit="1" customWidth="1"/>
    <col min="13853" max="13855" width="17.3984375" style="271" bestFit="1" customWidth="1"/>
    <col min="13856" max="13856" width="15.8984375" style="271" bestFit="1" customWidth="1"/>
    <col min="13857" max="13857" width="7.69921875" style="271" bestFit="1" customWidth="1"/>
    <col min="13858" max="13859" width="2.59765625" style="271" bestFit="1" customWidth="1"/>
    <col min="13860" max="13860" width="5.8984375" style="271" bestFit="1" customWidth="1"/>
    <col min="13861" max="14080" width="9" style="271"/>
    <col min="14081" max="14081" width="18.8984375" style="271" customWidth="1"/>
    <col min="14082" max="14082" width="17.3984375" style="271" customWidth="1"/>
    <col min="14083" max="14084" width="16.59765625" style="271" customWidth="1"/>
    <col min="14085" max="14085" width="16.19921875" style="271" customWidth="1"/>
    <col min="14086" max="14086" width="15.69921875" style="271" customWidth="1"/>
    <col min="14087" max="14087" width="17.69921875" style="271" customWidth="1"/>
    <col min="14088" max="14088" width="18.09765625" style="271" bestFit="1" customWidth="1"/>
    <col min="14089" max="14090" width="17.3984375" style="271" customWidth="1"/>
    <col min="14091" max="14091" width="15.59765625" style="271" bestFit="1" customWidth="1"/>
    <col min="14092" max="14093" width="12.09765625" style="271" customWidth="1"/>
    <col min="14094" max="14094" width="11.3984375" style="271" customWidth="1"/>
    <col min="14095" max="14096" width="9" style="271"/>
    <col min="14097" max="14097" width="27" style="271" bestFit="1" customWidth="1"/>
    <col min="14098" max="14098" width="5.3984375" style="271" bestFit="1" customWidth="1"/>
    <col min="14099" max="14099" width="8.09765625" style="271" bestFit="1" customWidth="1"/>
    <col min="14100" max="14100" width="23.3984375" style="271" bestFit="1" customWidth="1"/>
    <col min="14101" max="14101" width="4.09765625" style="271" bestFit="1" customWidth="1"/>
    <col min="14102" max="14103" width="7" style="271" bestFit="1" customWidth="1"/>
    <col min="14104" max="14106" width="17.3984375" style="271" bestFit="1" customWidth="1"/>
    <col min="14107" max="14107" width="15.8984375" style="271" bestFit="1" customWidth="1"/>
    <col min="14108" max="14108" width="7" style="271" bestFit="1" customWidth="1"/>
    <col min="14109" max="14111" width="17.3984375" style="271" bestFit="1" customWidth="1"/>
    <col min="14112" max="14112" width="15.8984375" style="271" bestFit="1" customWidth="1"/>
    <col min="14113" max="14113" width="7.69921875" style="271" bestFit="1" customWidth="1"/>
    <col min="14114" max="14115" width="2.59765625" style="271" bestFit="1" customWidth="1"/>
    <col min="14116" max="14116" width="5.8984375" style="271" bestFit="1" customWidth="1"/>
    <col min="14117" max="14336" width="9" style="271"/>
    <col min="14337" max="14337" width="18.8984375" style="271" customWidth="1"/>
    <col min="14338" max="14338" width="17.3984375" style="271" customWidth="1"/>
    <col min="14339" max="14340" width="16.59765625" style="271" customWidth="1"/>
    <col min="14341" max="14341" width="16.19921875" style="271" customWidth="1"/>
    <col min="14342" max="14342" width="15.69921875" style="271" customWidth="1"/>
    <col min="14343" max="14343" width="17.69921875" style="271" customWidth="1"/>
    <col min="14344" max="14344" width="18.09765625" style="271" bestFit="1" customWidth="1"/>
    <col min="14345" max="14346" width="17.3984375" style="271" customWidth="1"/>
    <col min="14347" max="14347" width="15.59765625" style="271" bestFit="1" customWidth="1"/>
    <col min="14348" max="14349" width="12.09765625" style="271" customWidth="1"/>
    <col min="14350" max="14350" width="11.3984375" style="271" customWidth="1"/>
    <col min="14351" max="14352" width="9" style="271"/>
    <col min="14353" max="14353" width="27" style="271" bestFit="1" customWidth="1"/>
    <col min="14354" max="14354" width="5.3984375" style="271" bestFit="1" customWidth="1"/>
    <col min="14355" max="14355" width="8.09765625" style="271" bestFit="1" customWidth="1"/>
    <col min="14356" max="14356" width="23.3984375" style="271" bestFit="1" customWidth="1"/>
    <col min="14357" max="14357" width="4.09765625" style="271" bestFit="1" customWidth="1"/>
    <col min="14358" max="14359" width="7" style="271" bestFit="1" customWidth="1"/>
    <col min="14360" max="14362" width="17.3984375" style="271" bestFit="1" customWidth="1"/>
    <col min="14363" max="14363" width="15.8984375" style="271" bestFit="1" customWidth="1"/>
    <col min="14364" max="14364" width="7" style="271" bestFit="1" customWidth="1"/>
    <col min="14365" max="14367" width="17.3984375" style="271" bestFit="1" customWidth="1"/>
    <col min="14368" max="14368" width="15.8984375" style="271" bestFit="1" customWidth="1"/>
    <col min="14369" max="14369" width="7.69921875" style="271" bestFit="1" customWidth="1"/>
    <col min="14370" max="14371" width="2.59765625" style="271" bestFit="1" customWidth="1"/>
    <col min="14372" max="14372" width="5.8984375" style="271" bestFit="1" customWidth="1"/>
    <col min="14373" max="14592" width="9" style="271"/>
    <col min="14593" max="14593" width="18.8984375" style="271" customWidth="1"/>
    <col min="14594" max="14594" width="17.3984375" style="271" customWidth="1"/>
    <col min="14595" max="14596" width="16.59765625" style="271" customWidth="1"/>
    <col min="14597" max="14597" width="16.19921875" style="271" customWidth="1"/>
    <col min="14598" max="14598" width="15.69921875" style="271" customWidth="1"/>
    <col min="14599" max="14599" width="17.69921875" style="271" customWidth="1"/>
    <col min="14600" max="14600" width="18.09765625" style="271" bestFit="1" customWidth="1"/>
    <col min="14601" max="14602" width="17.3984375" style="271" customWidth="1"/>
    <col min="14603" max="14603" width="15.59765625" style="271" bestFit="1" customWidth="1"/>
    <col min="14604" max="14605" width="12.09765625" style="271" customWidth="1"/>
    <col min="14606" max="14606" width="11.3984375" style="271" customWidth="1"/>
    <col min="14607" max="14608" width="9" style="271"/>
    <col min="14609" max="14609" width="27" style="271" bestFit="1" customWidth="1"/>
    <col min="14610" max="14610" width="5.3984375" style="271" bestFit="1" customWidth="1"/>
    <col min="14611" max="14611" width="8.09765625" style="271" bestFit="1" customWidth="1"/>
    <col min="14612" max="14612" width="23.3984375" style="271" bestFit="1" customWidth="1"/>
    <col min="14613" max="14613" width="4.09765625" style="271" bestFit="1" customWidth="1"/>
    <col min="14614" max="14615" width="7" style="271" bestFit="1" customWidth="1"/>
    <col min="14616" max="14618" width="17.3984375" style="271" bestFit="1" customWidth="1"/>
    <col min="14619" max="14619" width="15.8984375" style="271" bestFit="1" customWidth="1"/>
    <col min="14620" max="14620" width="7" style="271" bestFit="1" customWidth="1"/>
    <col min="14621" max="14623" width="17.3984375" style="271" bestFit="1" customWidth="1"/>
    <col min="14624" max="14624" width="15.8984375" style="271" bestFit="1" customWidth="1"/>
    <col min="14625" max="14625" width="7.69921875" style="271" bestFit="1" customWidth="1"/>
    <col min="14626" max="14627" width="2.59765625" style="271" bestFit="1" customWidth="1"/>
    <col min="14628" max="14628" width="5.8984375" style="271" bestFit="1" customWidth="1"/>
    <col min="14629" max="14848" width="9" style="271"/>
    <col min="14849" max="14849" width="18.8984375" style="271" customWidth="1"/>
    <col min="14850" max="14850" width="17.3984375" style="271" customWidth="1"/>
    <col min="14851" max="14852" width="16.59765625" style="271" customWidth="1"/>
    <col min="14853" max="14853" width="16.19921875" style="271" customWidth="1"/>
    <col min="14854" max="14854" width="15.69921875" style="271" customWidth="1"/>
    <col min="14855" max="14855" width="17.69921875" style="271" customWidth="1"/>
    <col min="14856" max="14856" width="18.09765625" style="271" bestFit="1" customWidth="1"/>
    <col min="14857" max="14858" width="17.3984375" style="271" customWidth="1"/>
    <col min="14859" max="14859" width="15.59765625" style="271" bestFit="1" customWidth="1"/>
    <col min="14860" max="14861" width="12.09765625" style="271" customWidth="1"/>
    <col min="14862" max="14862" width="11.3984375" style="271" customWidth="1"/>
    <col min="14863" max="14864" width="9" style="271"/>
    <col min="14865" max="14865" width="27" style="271" bestFit="1" customWidth="1"/>
    <col min="14866" max="14866" width="5.3984375" style="271" bestFit="1" customWidth="1"/>
    <col min="14867" max="14867" width="8.09765625" style="271" bestFit="1" customWidth="1"/>
    <col min="14868" max="14868" width="23.3984375" style="271" bestFit="1" customWidth="1"/>
    <col min="14869" max="14869" width="4.09765625" style="271" bestFit="1" customWidth="1"/>
    <col min="14870" max="14871" width="7" style="271" bestFit="1" customWidth="1"/>
    <col min="14872" max="14874" width="17.3984375" style="271" bestFit="1" customWidth="1"/>
    <col min="14875" max="14875" width="15.8984375" style="271" bestFit="1" customWidth="1"/>
    <col min="14876" max="14876" width="7" style="271" bestFit="1" customWidth="1"/>
    <col min="14877" max="14879" width="17.3984375" style="271" bestFit="1" customWidth="1"/>
    <col min="14880" max="14880" width="15.8984375" style="271" bestFit="1" customWidth="1"/>
    <col min="14881" max="14881" width="7.69921875" style="271" bestFit="1" customWidth="1"/>
    <col min="14882" max="14883" width="2.59765625" style="271" bestFit="1" customWidth="1"/>
    <col min="14884" max="14884" width="5.8984375" style="271" bestFit="1" customWidth="1"/>
    <col min="14885" max="15104" width="9" style="271"/>
    <col min="15105" max="15105" width="18.8984375" style="271" customWidth="1"/>
    <col min="15106" max="15106" width="17.3984375" style="271" customWidth="1"/>
    <col min="15107" max="15108" width="16.59765625" style="271" customWidth="1"/>
    <col min="15109" max="15109" width="16.19921875" style="271" customWidth="1"/>
    <col min="15110" max="15110" width="15.69921875" style="271" customWidth="1"/>
    <col min="15111" max="15111" width="17.69921875" style="271" customWidth="1"/>
    <col min="15112" max="15112" width="18.09765625" style="271" bestFit="1" customWidth="1"/>
    <col min="15113" max="15114" width="17.3984375" style="271" customWidth="1"/>
    <col min="15115" max="15115" width="15.59765625" style="271" bestFit="1" customWidth="1"/>
    <col min="15116" max="15117" width="12.09765625" style="271" customWidth="1"/>
    <col min="15118" max="15118" width="11.3984375" style="271" customWidth="1"/>
    <col min="15119" max="15120" width="9" style="271"/>
    <col min="15121" max="15121" width="27" style="271" bestFit="1" customWidth="1"/>
    <col min="15122" max="15122" width="5.3984375" style="271" bestFit="1" customWidth="1"/>
    <col min="15123" max="15123" width="8.09765625" style="271" bestFit="1" customWidth="1"/>
    <col min="15124" max="15124" width="23.3984375" style="271" bestFit="1" customWidth="1"/>
    <col min="15125" max="15125" width="4.09765625" style="271" bestFit="1" customWidth="1"/>
    <col min="15126" max="15127" width="7" style="271" bestFit="1" customWidth="1"/>
    <col min="15128" max="15130" width="17.3984375" style="271" bestFit="1" customWidth="1"/>
    <col min="15131" max="15131" width="15.8984375" style="271" bestFit="1" customWidth="1"/>
    <col min="15132" max="15132" width="7" style="271" bestFit="1" customWidth="1"/>
    <col min="15133" max="15135" width="17.3984375" style="271" bestFit="1" customWidth="1"/>
    <col min="15136" max="15136" width="15.8984375" style="271" bestFit="1" customWidth="1"/>
    <col min="15137" max="15137" width="7.69921875" style="271" bestFit="1" customWidth="1"/>
    <col min="15138" max="15139" width="2.59765625" style="271" bestFit="1" customWidth="1"/>
    <col min="15140" max="15140" width="5.8984375" style="271" bestFit="1" customWidth="1"/>
    <col min="15141" max="15360" width="9" style="271"/>
    <col min="15361" max="15361" width="18.8984375" style="271" customWidth="1"/>
    <col min="15362" max="15362" width="17.3984375" style="271" customWidth="1"/>
    <col min="15363" max="15364" width="16.59765625" style="271" customWidth="1"/>
    <col min="15365" max="15365" width="16.19921875" style="271" customWidth="1"/>
    <col min="15366" max="15366" width="15.69921875" style="271" customWidth="1"/>
    <col min="15367" max="15367" width="17.69921875" style="271" customWidth="1"/>
    <col min="15368" max="15368" width="18.09765625" style="271" bestFit="1" customWidth="1"/>
    <col min="15369" max="15370" width="17.3984375" style="271" customWidth="1"/>
    <col min="15371" max="15371" width="15.59765625" style="271" bestFit="1" customWidth="1"/>
    <col min="15372" max="15373" width="12.09765625" style="271" customWidth="1"/>
    <col min="15374" max="15374" width="11.3984375" style="271" customWidth="1"/>
    <col min="15375" max="15376" width="9" style="271"/>
    <col min="15377" max="15377" width="27" style="271" bestFit="1" customWidth="1"/>
    <col min="15378" max="15378" width="5.3984375" style="271" bestFit="1" customWidth="1"/>
    <col min="15379" max="15379" width="8.09765625" style="271" bestFit="1" customWidth="1"/>
    <col min="15380" max="15380" width="23.3984375" style="271" bestFit="1" customWidth="1"/>
    <col min="15381" max="15381" width="4.09765625" style="271" bestFit="1" customWidth="1"/>
    <col min="15382" max="15383" width="7" style="271" bestFit="1" customWidth="1"/>
    <col min="15384" max="15386" width="17.3984375" style="271" bestFit="1" customWidth="1"/>
    <col min="15387" max="15387" width="15.8984375" style="271" bestFit="1" customWidth="1"/>
    <col min="15388" max="15388" width="7" style="271" bestFit="1" customWidth="1"/>
    <col min="15389" max="15391" width="17.3984375" style="271" bestFit="1" customWidth="1"/>
    <col min="15392" max="15392" width="15.8984375" style="271" bestFit="1" customWidth="1"/>
    <col min="15393" max="15393" width="7.69921875" style="271" bestFit="1" customWidth="1"/>
    <col min="15394" max="15395" width="2.59765625" style="271" bestFit="1" customWidth="1"/>
    <col min="15396" max="15396" width="5.8984375" style="271" bestFit="1" customWidth="1"/>
    <col min="15397" max="15616" width="9" style="271"/>
    <col min="15617" max="15617" width="18.8984375" style="271" customWidth="1"/>
    <col min="15618" max="15618" width="17.3984375" style="271" customWidth="1"/>
    <col min="15619" max="15620" width="16.59765625" style="271" customWidth="1"/>
    <col min="15621" max="15621" width="16.19921875" style="271" customWidth="1"/>
    <col min="15622" max="15622" width="15.69921875" style="271" customWidth="1"/>
    <col min="15623" max="15623" width="17.69921875" style="271" customWidth="1"/>
    <col min="15624" max="15624" width="18.09765625" style="271" bestFit="1" customWidth="1"/>
    <col min="15625" max="15626" width="17.3984375" style="271" customWidth="1"/>
    <col min="15627" max="15627" width="15.59765625" style="271" bestFit="1" customWidth="1"/>
    <col min="15628" max="15629" width="12.09765625" style="271" customWidth="1"/>
    <col min="15630" max="15630" width="11.3984375" style="271" customWidth="1"/>
    <col min="15631" max="15632" width="9" style="271"/>
    <col min="15633" max="15633" width="27" style="271" bestFit="1" customWidth="1"/>
    <col min="15634" max="15634" width="5.3984375" style="271" bestFit="1" customWidth="1"/>
    <col min="15635" max="15635" width="8.09765625" style="271" bestFit="1" customWidth="1"/>
    <col min="15636" max="15636" width="23.3984375" style="271" bestFit="1" customWidth="1"/>
    <col min="15637" max="15637" width="4.09765625" style="271" bestFit="1" customWidth="1"/>
    <col min="15638" max="15639" width="7" style="271" bestFit="1" customWidth="1"/>
    <col min="15640" max="15642" width="17.3984375" style="271" bestFit="1" customWidth="1"/>
    <col min="15643" max="15643" width="15.8984375" style="271" bestFit="1" customWidth="1"/>
    <col min="15644" max="15644" width="7" style="271" bestFit="1" customWidth="1"/>
    <col min="15645" max="15647" width="17.3984375" style="271" bestFit="1" customWidth="1"/>
    <col min="15648" max="15648" width="15.8984375" style="271" bestFit="1" customWidth="1"/>
    <col min="15649" max="15649" width="7.69921875" style="271" bestFit="1" customWidth="1"/>
    <col min="15650" max="15651" width="2.59765625" style="271" bestFit="1" customWidth="1"/>
    <col min="15652" max="15652" width="5.8984375" style="271" bestFit="1" customWidth="1"/>
    <col min="15653" max="15872" width="9" style="271"/>
    <col min="15873" max="15873" width="18.8984375" style="271" customWidth="1"/>
    <col min="15874" max="15874" width="17.3984375" style="271" customWidth="1"/>
    <col min="15875" max="15876" width="16.59765625" style="271" customWidth="1"/>
    <col min="15877" max="15877" width="16.19921875" style="271" customWidth="1"/>
    <col min="15878" max="15878" width="15.69921875" style="271" customWidth="1"/>
    <col min="15879" max="15879" width="17.69921875" style="271" customWidth="1"/>
    <col min="15880" max="15880" width="18.09765625" style="271" bestFit="1" customWidth="1"/>
    <col min="15881" max="15882" width="17.3984375" style="271" customWidth="1"/>
    <col min="15883" max="15883" width="15.59765625" style="271" bestFit="1" customWidth="1"/>
    <col min="15884" max="15885" width="12.09765625" style="271" customWidth="1"/>
    <col min="15886" max="15886" width="11.3984375" style="271" customWidth="1"/>
    <col min="15887" max="15888" width="9" style="271"/>
    <col min="15889" max="15889" width="27" style="271" bestFit="1" customWidth="1"/>
    <col min="15890" max="15890" width="5.3984375" style="271" bestFit="1" customWidth="1"/>
    <col min="15891" max="15891" width="8.09765625" style="271" bestFit="1" customWidth="1"/>
    <col min="15892" max="15892" width="23.3984375" style="271" bestFit="1" customWidth="1"/>
    <col min="15893" max="15893" width="4.09765625" style="271" bestFit="1" customWidth="1"/>
    <col min="15894" max="15895" width="7" style="271" bestFit="1" customWidth="1"/>
    <col min="15896" max="15898" width="17.3984375" style="271" bestFit="1" customWidth="1"/>
    <col min="15899" max="15899" width="15.8984375" style="271" bestFit="1" customWidth="1"/>
    <col min="15900" max="15900" width="7" style="271" bestFit="1" customWidth="1"/>
    <col min="15901" max="15903" width="17.3984375" style="271" bestFit="1" customWidth="1"/>
    <col min="15904" max="15904" width="15.8984375" style="271" bestFit="1" customWidth="1"/>
    <col min="15905" max="15905" width="7.69921875" style="271" bestFit="1" customWidth="1"/>
    <col min="15906" max="15907" width="2.59765625" style="271" bestFit="1" customWidth="1"/>
    <col min="15908" max="15908" width="5.8984375" style="271" bestFit="1" customWidth="1"/>
    <col min="15909" max="16128" width="9" style="271"/>
    <col min="16129" max="16129" width="18.8984375" style="271" customWidth="1"/>
    <col min="16130" max="16130" width="17.3984375" style="271" customWidth="1"/>
    <col min="16131" max="16132" width="16.59765625" style="271" customWidth="1"/>
    <col min="16133" max="16133" width="16.19921875" style="271" customWidth="1"/>
    <col min="16134" max="16134" width="15.69921875" style="271" customWidth="1"/>
    <col min="16135" max="16135" width="17.69921875" style="271" customWidth="1"/>
    <col min="16136" max="16136" width="18.09765625" style="271" bestFit="1" customWidth="1"/>
    <col min="16137" max="16138" width="17.3984375" style="271" customWidth="1"/>
    <col min="16139" max="16139" width="15.59765625" style="271" bestFit="1" customWidth="1"/>
    <col min="16140" max="16141" width="12.09765625" style="271" customWidth="1"/>
    <col min="16142" max="16142" width="11.3984375" style="271" customWidth="1"/>
    <col min="16143" max="16144" width="9" style="271"/>
    <col min="16145" max="16145" width="27" style="271" bestFit="1" customWidth="1"/>
    <col min="16146" max="16146" width="5.3984375" style="271" bestFit="1" customWidth="1"/>
    <col min="16147" max="16147" width="8.09765625" style="271" bestFit="1" customWidth="1"/>
    <col min="16148" max="16148" width="23.3984375" style="271" bestFit="1" customWidth="1"/>
    <col min="16149" max="16149" width="4.09765625" style="271" bestFit="1" customWidth="1"/>
    <col min="16150" max="16151" width="7" style="271" bestFit="1" customWidth="1"/>
    <col min="16152" max="16154" width="17.3984375" style="271" bestFit="1" customWidth="1"/>
    <col min="16155" max="16155" width="15.8984375" style="271" bestFit="1" customWidth="1"/>
    <col min="16156" max="16156" width="7" style="271" bestFit="1" customWidth="1"/>
    <col min="16157" max="16159" width="17.3984375" style="271" bestFit="1" customWidth="1"/>
    <col min="16160" max="16160" width="15.8984375" style="271" bestFit="1" customWidth="1"/>
    <col min="16161" max="16161" width="7.69921875" style="271" bestFit="1" customWidth="1"/>
    <col min="16162" max="16163" width="2.59765625" style="271" bestFit="1" customWidth="1"/>
    <col min="16164" max="16164" width="5.8984375" style="271" bestFit="1" customWidth="1"/>
    <col min="16165" max="16384" width="9" style="271"/>
  </cols>
  <sheetData>
    <row r="1" spans="1:15" ht="30" x14ac:dyDescent="0.85">
      <c r="A1" s="357"/>
      <c r="B1" s="358"/>
      <c r="C1" s="358"/>
      <c r="D1" s="358"/>
      <c r="E1" s="358"/>
      <c r="F1" s="359"/>
      <c r="G1" s="360"/>
      <c r="H1" s="360"/>
      <c r="I1" s="360"/>
      <c r="J1" s="360"/>
      <c r="K1" s="357"/>
      <c r="L1" s="359"/>
      <c r="M1" s="359"/>
      <c r="N1" s="637"/>
      <c r="O1" s="637"/>
    </row>
    <row r="2" spans="1:15" ht="30" x14ac:dyDescent="0.7">
      <c r="A2" s="630" t="s">
        <v>668</v>
      </c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</row>
    <row r="3" spans="1:15" ht="30" x14ac:dyDescent="0.7">
      <c r="A3" s="630" t="s">
        <v>823</v>
      </c>
      <c r="B3" s="630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</row>
    <row r="4" spans="1:15" ht="30" x14ac:dyDescent="0.7">
      <c r="A4" s="630" t="s">
        <v>824</v>
      </c>
      <c r="B4" s="630"/>
      <c r="C4" s="630"/>
      <c r="D4" s="630"/>
      <c r="E4" s="630"/>
      <c r="F4" s="630"/>
      <c r="G4" s="630"/>
      <c r="H4" s="630"/>
      <c r="I4" s="630"/>
      <c r="J4" s="630"/>
      <c r="K4" s="630"/>
      <c r="L4" s="630"/>
      <c r="M4" s="630"/>
      <c r="N4" s="630"/>
      <c r="O4" s="630"/>
    </row>
    <row r="5" spans="1:15" ht="30" x14ac:dyDescent="0.7">
      <c r="A5" s="611" t="s">
        <v>825</v>
      </c>
      <c r="B5" s="611"/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</row>
    <row r="6" spans="1:15" ht="30" x14ac:dyDescent="0.7">
      <c r="A6" s="632" t="s">
        <v>826</v>
      </c>
      <c r="B6" s="632"/>
      <c r="C6" s="632"/>
      <c r="D6" s="632"/>
      <c r="E6" s="632"/>
      <c r="F6" s="632"/>
      <c r="G6" s="632"/>
      <c r="H6" s="632"/>
      <c r="I6" s="632"/>
      <c r="J6" s="632"/>
      <c r="K6" s="632"/>
      <c r="L6" s="632"/>
      <c r="M6" s="632"/>
      <c r="N6" s="632"/>
      <c r="O6" s="632"/>
    </row>
    <row r="7" spans="1:15" ht="30" x14ac:dyDescent="0.7">
      <c r="A7" s="633" t="s">
        <v>827</v>
      </c>
      <c r="B7" s="633" t="s">
        <v>828</v>
      </c>
      <c r="C7" s="633"/>
      <c r="D7" s="633"/>
      <c r="E7" s="633"/>
      <c r="F7" s="633"/>
      <c r="G7" s="633" t="s">
        <v>829</v>
      </c>
      <c r="H7" s="633"/>
      <c r="I7" s="633"/>
      <c r="J7" s="633"/>
      <c r="K7" s="633"/>
      <c r="L7" s="633" t="s">
        <v>830</v>
      </c>
      <c r="M7" s="633"/>
      <c r="N7" s="633"/>
      <c r="O7" s="634" t="s">
        <v>831</v>
      </c>
    </row>
    <row r="8" spans="1:15" ht="90" x14ac:dyDescent="0.7">
      <c r="A8" s="633"/>
      <c r="B8" s="363" t="s">
        <v>832</v>
      </c>
      <c r="C8" s="364" t="s">
        <v>671</v>
      </c>
      <c r="D8" s="364" t="s">
        <v>672</v>
      </c>
      <c r="E8" s="364" t="s">
        <v>673</v>
      </c>
      <c r="F8" s="362" t="s">
        <v>833</v>
      </c>
      <c r="G8" s="363" t="s">
        <v>834</v>
      </c>
      <c r="H8" s="363" t="s">
        <v>835</v>
      </c>
      <c r="I8" s="363" t="s">
        <v>677</v>
      </c>
      <c r="J8" s="363" t="s">
        <v>678</v>
      </c>
      <c r="K8" s="362" t="s">
        <v>836</v>
      </c>
      <c r="L8" s="633"/>
      <c r="M8" s="633"/>
      <c r="N8" s="633"/>
      <c r="O8" s="635"/>
    </row>
    <row r="9" spans="1:15" ht="60" x14ac:dyDescent="0.7">
      <c r="A9" s="633"/>
      <c r="B9" s="365" t="s">
        <v>238</v>
      </c>
      <c r="C9" s="365" t="s">
        <v>679</v>
      </c>
      <c r="D9" s="365" t="s">
        <v>240</v>
      </c>
      <c r="E9" s="365" t="s">
        <v>680</v>
      </c>
      <c r="F9" s="366" t="s">
        <v>681</v>
      </c>
      <c r="G9" s="365" t="s">
        <v>243</v>
      </c>
      <c r="H9" s="365" t="s">
        <v>837</v>
      </c>
      <c r="I9" s="365" t="s">
        <v>245</v>
      </c>
      <c r="J9" s="365" t="s">
        <v>683</v>
      </c>
      <c r="K9" s="366" t="s">
        <v>684</v>
      </c>
      <c r="L9" s="361" t="s">
        <v>685</v>
      </c>
      <c r="M9" s="361" t="s">
        <v>686</v>
      </c>
      <c r="N9" s="361" t="s">
        <v>687</v>
      </c>
      <c r="O9" s="636"/>
    </row>
    <row r="10" spans="1:15" s="373" customFormat="1" ht="30" x14ac:dyDescent="0.85">
      <c r="A10" s="367" t="s">
        <v>838</v>
      </c>
      <c r="B10" s="368">
        <v>1611993340.3199999</v>
      </c>
      <c r="C10" s="368">
        <v>1477660561.9600003</v>
      </c>
      <c r="D10" s="368">
        <v>1483085465.4700003</v>
      </c>
      <c r="E10" s="368">
        <v>5424903.5099999905</v>
      </c>
      <c r="F10" s="379">
        <v>0.36712785396426112</v>
      </c>
      <c r="G10" s="369">
        <v>2676735904.9899998</v>
      </c>
      <c r="H10" s="369">
        <v>2453674579.5741663</v>
      </c>
      <c r="I10" s="369">
        <v>2536818512.3899999</v>
      </c>
      <c r="J10" s="369">
        <v>83143932.815833569</v>
      </c>
      <c r="K10" s="370">
        <v>3.388547670826958</v>
      </c>
      <c r="L10" s="371" t="s">
        <v>704</v>
      </c>
      <c r="M10" s="371" t="s">
        <v>704</v>
      </c>
      <c r="N10" s="371" t="s">
        <v>704</v>
      </c>
      <c r="O10" s="372">
        <v>58.333333333333336</v>
      </c>
    </row>
    <row r="11" spans="1:15" s="373" customFormat="1" ht="30" x14ac:dyDescent="0.85">
      <c r="A11" s="367" t="s">
        <v>839</v>
      </c>
      <c r="B11" s="368">
        <v>915843430.02999997</v>
      </c>
      <c r="C11" s="368">
        <v>839523144.19416666</v>
      </c>
      <c r="D11" s="368">
        <v>951191086.93000007</v>
      </c>
      <c r="E11" s="368">
        <v>111667942.73583341</v>
      </c>
      <c r="F11" s="379">
        <v>13.301353692043852</v>
      </c>
      <c r="G11" s="369">
        <v>1670045624.95</v>
      </c>
      <c r="H11" s="369">
        <v>1530875156.2041671</v>
      </c>
      <c r="I11" s="369">
        <v>1555933212.3600001</v>
      </c>
      <c r="J11" s="369">
        <v>25058056.155833006</v>
      </c>
      <c r="K11" s="370">
        <v>1.6368451767134893</v>
      </c>
      <c r="L11" s="371" t="s">
        <v>703</v>
      </c>
      <c r="M11" s="371" t="s">
        <v>704</v>
      </c>
      <c r="N11" s="371" t="s">
        <v>704</v>
      </c>
      <c r="O11" s="372">
        <v>87.5</v>
      </c>
    </row>
    <row r="12" spans="1:15" s="373" customFormat="1" ht="30" x14ac:dyDescent="0.85">
      <c r="A12" s="367" t="s">
        <v>840</v>
      </c>
      <c r="B12" s="368">
        <v>2231577378.9500003</v>
      </c>
      <c r="C12" s="368">
        <v>2045612597.3708332</v>
      </c>
      <c r="D12" s="368">
        <v>2080432234.8000002</v>
      </c>
      <c r="E12" s="368">
        <v>34819637.429167032</v>
      </c>
      <c r="F12" s="379">
        <v>1.7021618596756642</v>
      </c>
      <c r="G12" s="369">
        <v>2819980569.3099995</v>
      </c>
      <c r="H12" s="369">
        <v>2584982188.5341668</v>
      </c>
      <c r="I12" s="369">
        <v>2668587680.3500004</v>
      </c>
      <c r="J12" s="369">
        <v>83605491.815833569</v>
      </c>
      <c r="K12" s="370">
        <v>3.2342772877380126</v>
      </c>
      <c r="L12" s="371" t="s">
        <v>704</v>
      </c>
      <c r="M12" s="371" t="s">
        <v>704</v>
      </c>
      <c r="N12" s="371" t="s">
        <v>704</v>
      </c>
      <c r="O12" s="372">
        <v>64.285714285714292</v>
      </c>
    </row>
    <row r="13" spans="1:15" s="373" customFormat="1" ht="30" x14ac:dyDescent="0.85">
      <c r="A13" s="367" t="s">
        <v>841</v>
      </c>
      <c r="B13" s="368">
        <v>3631404566.7800007</v>
      </c>
      <c r="C13" s="368">
        <v>3328787519.5483336</v>
      </c>
      <c r="D13" s="368">
        <v>3392475273.1000009</v>
      </c>
      <c r="E13" s="368">
        <v>63687753.551667213</v>
      </c>
      <c r="F13" s="379">
        <v>1.9132417788056559</v>
      </c>
      <c r="G13" s="369">
        <v>5763053849.2599993</v>
      </c>
      <c r="H13" s="369">
        <v>5282799361.8216658</v>
      </c>
      <c r="I13" s="369">
        <v>5255031188.6999998</v>
      </c>
      <c r="J13" s="369">
        <v>-27768173.121665955</v>
      </c>
      <c r="K13" s="370">
        <v>-0.52563368812270517</v>
      </c>
      <c r="L13" s="371" t="s">
        <v>704</v>
      </c>
      <c r="M13" s="371" t="s">
        <v>704</v>
      </c>
      <c r="N13" s="371" t="s">
        <v>704</v>
      </c>
      <c r="O13" s="372">
        <v>94.444444444444443</v>
      </c>
    </row>
    <row r="14" spans="1:15" s="373" customFormat="1" ht="30" x14ac:dyDescent="0.85">
      <c r="A14" s="367" t="s">
        <v>842</v>
      </c>
      <c r="B14" s="368">
        <v>1879491878.24</v>
      </c>
      <c r="C14" s="368">
        <v>1722867555.0533333</v>
      </c>
      <c r="D14" s="368">
        <v>1708340310.46</v>
      </c>
      <c r="E14" s="368">
        <v>-14527244.593333244</v>
      </c>
      <c r="F14" s="379">
        <v>-0.84320147249412547</v>
      </c>
      <c r="G14" s="369">
        <v>2724876669.1700001</v>
      </c>
      <c r="H14" s="369">
        <v>2497803613.4058332</v>
      </c>
      <c r="I14" s="369">
        <v>2482705734.3300004</v>
      </c>
      <c r="J14" s="369">
        <v>-15097879.075832844</v>
      </c>
      <c r="K14" s="370">
        <v>-0.60444620204734245</v>
      </c>
      <c r="L14" s="371" t="s">
        <v>704</v>
      </c>
      <c r="M14" s="371" t="s">
        <v>704</v>
      </c>
      <c r="N14" s="371" t="s">
        <v>704</v>
      </c>
      <c r="O14" s="372">
        <v>88.888888888888886</v>
      </c>
    </row>
    <row r="15" spans="1:15" s="373" customFormat="1" ht="30" x14ac:dyDescent="0.85">
      <c r="A15" s="367" t="s">
        <v>843</v>
      </c>
      <c r="B15" s="368">
        <v>982463510.73999989</v>
      </c>
      <c r="C15" s="368">
        <v>900591551.51166666</v>
      </c>
      <c r="D15" s="368">
        <v>859538014.45000005</v>
      </c>
      <c r="E15" s="368">
        <v>-41053537.061666608</v>
      </c>
      <c r="F15" s="379">
        <v>-4.5585079043609911</v>
      </c>
      <c r="G15" s="369">
        <v>1580288760.3900001</v>
      </c>
      <c r="H15" s="369">
        <v>1448598030.3575001</v>
      </c>
      <c r="I15" s="369">
        <v>1477105630.04</v>
      </c>
      <c r="J15" s="369">
        <v>28507599.682499886</v>
      </c>
      <c r="K15" s="370">
        <v>1.9679441145908836</v>
      </c>
      <c r="L15" s="371" t="s">
        <v>704</v>
      </c>
      <c r="M15" s="371" t="s">
        <v>704</v>
      </c>
      <c r="N15" s="371" t="s">
        <v>704</v>
      </c>
      <c r="O15" s="372">
        <v>83.333333333333343</v>
      </c>
    </row>
    <row r="16" spans="1:15" s="373" customFormat="1" ht="30" x14ac:dyDescent="0.85">
      <c r="A16" s="367" t="s">
        <v>844</v>
      </c>
      <c r="B16" s="380">
        <v>4407184492.1400003</v>
      </c>
      <c r="C16" s="380">
        <v>4039919117.7949991</v>
      </c>
      <c r="D16" s="380">
        <v>4051806131.6799994</v>
      </c>
      <c r="E16" s="368">
        <v>11887013.885000229</v>
      </c>
      <c r="F16" s="379">
        <v>0.29423890772071198</v>
      </c>
      <c r="G16" s="369">
        <v>7559426045.8800011</v>
      </c>
      <c r="H16" s="369">
        <v>6929473875.3900003</v>
      </c>
      <c r="I16" s="369">
        <v>7035511609.1499996</v>
      </c>
      <c r="J16" s="369">
        <v>106037733.75999928</v>
      </c>
      <c r="K16" s="370">
        <v>1.5302422040523433</v>
      </c>
      <c r="L16" s="371" t="s">
        <v>704</v>
      </c>
      <c r="M16" s="371" t="s">
        <v>704</v>
      </c>
      <c r="N16" s="371" t="s">
        <v>704</v>
      </c>
      <c r="O16" s="372">
        <v>90.476190476190482</v>
      </c>
    </row>
    <row r="17" spans="1:15" s="373" customFormat="1" ht="30" x14ac:dyDescent="0.85">
      <c r="A17" s="374" t="s">
        <v>845</v>
      </c>
      <c r="B17" s="375">
        <f>SUM(B10:B16)</f>
        <v>15659958597.200001</v>
      </c>
      <c r="C17" s="375">
        <f>SUM(C10:C16)</f>
        <v>14354962047.433334</v>
      </c>
      <c r="D17" s="375">
        <f>SUM(D10:D16)</f>
        <v>14526868516.890003</v>
      </c>
      <c r="E17" s="375">
        <f>+D17-C17</f>
        <v>171906469.45666885</v>
      </c>
      <c r="F17" s="378">
        <f t="shared" ref="F17" si="0">+E17/C17*100</f>
        <v>1.1975403967536487</v>
      </c>
      <c r="G17" s="376">
        <f>SUM(G10:G16)</f>
        <v>24794407423.950001</v>
      </c>
      <c r="H17" s="376">
        <f>SUM(H10:H16)</f>
        <v>22728206805.287502</v>
      </c>
      <c r="I17" s="376">
        <f>SUM(I10:I16)</f>
        <v>23011693567.32</v>
      </c>
      <c r="J17" s="376">
        <f>+I17-H17</f>
        <v>283486762.03249741</v>
      </c>
      <c r="K17" s="374">
        <f>+J17/H17*100</f>
        <v>1.2472904900114994</v>
      </c>
      <c r="L17" s="374" t="str">
        <f t="shared" ref="L17" si="1">IF(AND(F17&gt;=-5.01, F17&lt;=5.01),"ผ่าน", "ไม่ผ่าน")</f>
        <v>ผ่าน</v>
      </c>
      <c r="M17" s="374" t="str">
        <f t="shared" ref="M17" si="2">IF(AND(K17&gt;=-5.01, K17&lt;=5.01),"ผ่าน", "ไม่ผ่าน")</f>
        <v>ผ่าน</v>
      </c>
      <c r="N17" s="374" t="str">
        <f t="shared" ref="N17" si="3">IF(OR(L17="ผ่าน", M17="ผ่าน"),"ผ่าน", "ไม่ผ่าน")</f>
        <v>ผ่าน</v>
      </c>
      <c r="O17" s="377">
        <f>'[4]1. กราฟสรุปความต่าง '!B10</f>
        <v>81.818181818181827</v>
      </c>
    </row>
    <row r="19" spans="1:15" ht="30" x14ac:dyDescent="0.7">
      <c r="A19" s="630" t="s">
        <v>668</v>
      </c>
      <c r="B19" s="630"/>
      <c r="C19" s="630"/>
      <c r="D19" s="630"/>
      <c r="E19" s="630"/>
      <c r="F19" s="630"/>
      <c r="G19" s="630"/>
      <c r="H19" s="630"/>
      <c r="I19" s="630"/>
      <c r="J19" s="630"/>
      <c r="K19" s="630"/>
      <c r="L19" s="630"/>
      <c r="M19" s="630"/>
      <c r="N19" s="630"/>
    </row>
    <row r="20" spans="1:15" ht="30" x14ac:dyDescent="0.7">
      <c r="A20" s="630" t="s">
        <v>847</v>
      </c>
      <c r="B20" s="630"/>
      <c r="C20" s="630"/>
      <c r="D20" s="630"/>
      <c r="E20" s="630"/>
      <c r="F20" s="630"/>
      <c r="G20" s="630"/>
      <c r="H20" s="630"/>
      <c r="I20" s="630"/>
      <c r="J20" s="630"/>
      <c r="K20" s="630"/>
      <c r="L20" s="630"/>
      <c r="M20" s="630"/>
      <c r="N20" s="630"/>
    </row>
    <row r="21" spans="1:15" ht="30" x14ac:dyDescent="0.7">
      <c r="A21" s="630" t="s">
        <v>824</v>
      </c>
      <c r="B21" s="630"/>
      <c r="C21" s="630"/>
      <c r="D21" s="630"/>
      <c r="E21" s="630"/>
      <c r="F21" s="630"/>
      <c r="G21" s="630"/>
      <c r="H21" s="630"/>
      <c r="I21" s="630"/>
      <c r="J21" s="630"/>
      <c r="K21" s="630"/>
      <c r="L21" s="630"/>
      <c r="M21" s="630"/>
      <c r="N21" s="630"/>
    </row>
    <row r="22" spans="1:15" ht="30" x14ac:dyDescent="0.7">
      <c r="A22" s="630" t="s">
        <v>669</v>
      </c>
      <c r="B22" s="630"/>
      <c r="C22" s="630"/>
      <c r="D22" s="630"/>
      <c r="E22" s="630"/>
      <c r="F22" s="630"/>
      <c r="G22" s="630"/>
      <c r="H22" s="630"/>
      <c r="I22" s="630"/>
      <c r="J22" s="630"/>
      <c r="K22" s="630"/>
      <c r="L22" s="630"/>
      <c r="M22" s="630"/>
      <c r="N22" s="630"/>
    </row>
    <row r="23" spans="1:15" ht="30" x14ac:dyDescent="0.7">
      <c r="A23" s="611" t="s">
        <v>825</v>
      </c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</row>
    <row r="24" spans="1:15" ht="30" x14ac:dyDescent="0.7">
      <c r="A24" s="612" t="s">
        <v>848</v>
      </c>
      <c r="B24" s="613"/>
      <c r="C24" s="613"/>
      <c r="D24" s="613"/>
      <c r="E24" s="613"/>
      <c r="F24" s="613"/>
      <c r="G24" s="613"/>
      <c r="H24" s="613"/>
      <c r="I24" s="613"/>
      <c r="J24" s="613"/>
      <c r="K24" s="613"/>
      <c r="L24" s="613"/>
      <c r="M24" s="613"/>
      <c r="N24" s="614"/>
    </row>
    <row r="25" spans="1:15" ht="24.6" customHeight="1" x14ac:dyDescent="0.7">
      <c r="A25" s="615" t="s">
        <v>513</v>
      </c>
      <c r="B25" s="618" t="s">
        <v>828</v>
      </c>
      <c r="C25" s="619"/>
      <c r="D25" s="619"/>
      <c r="E25" s="619"/>
      <c r="F25" s="620"/>
      <c r="G25" s="618" t="s">
        <v>829</v>
      </c>
      <c r="H25" s="619"/>
      <c r="I25" s="619"/>
      <c r="J25" s="619"/>
      <c r="K25" s="620"/>
      <c r="L25" s="621" t="s">
        <v>849</v>
      </c>
      <c r="M25" s="622"/>
      <c r="N25" s="623"/>
    </row>
    <row r="26" spans="1:15" ht="81" x14ac:dyDescent="0.7">
      <c r="A26" s="616"/>
      <c r="B26" s="273" t="s">
        <v>670</v>
      </c>
      <c r="C26" s="274" t="s">
        <v>671</v>
      </c>
      <c r="D26" s="274" t="s">
        <v>672</v>
      </c>
      <c r="E26" s="275" t="s">
        <v>673</v>
      </c>
      <c r="F26" s="276" t="s">
        <v>674</v>
      </c>
      <c r="G26" s="273" t="s">
        <v>675</v>
      </c>
      <c r="H26" s="273" t="s">
        <v>676</v>
      </c>
      <c r="I26" s="273" t="s">
        <v>677</v>
      </c>
      <c r="J26" s="277" t="s">
        <v>678</v>
      </c>
      <c r="K26" s="276" t="s">
        <v>674</v>
      </c>
      <c r="L26" s="624"/>
      <c r="M26" s="625"/>
      <c r="N26" s="626"/>
    </row>
    <row r="27" spans="1:15" x14ac:dyDescent="0.7">
      <c r="A27" s="617"/>
      <c r="B27" s="272" t="s">
        <v>238</v>
      </c>
      <c r="C27" s="272" t="s">
        <v>679</v>
      </c>
      <c r="D27" s="272" t="s">
        <v>240</v>
      </c>
      <c r="E27" s="272" t="s">
        <v>680</v>
      </c>
      <c r="F27" s="272" t="s">
        <v>681</v>
      </c>
      <c r="G27" s="272" t="s">
        <v>243</v>
      </c>
      <c r="H27" s="272" t="s">
        <v>682</v>
      </c>
      <c r="I27" s="272" t="s">
        <v>245</v>
      </c>
      <c r="J27" s="272" t="s">
        <v>683</v>
      </c>
      <c r="K27" s="272" t="s">
        <v>684</v>
      </c>
      <c r="L27" s="278" t="s">
        <v>685</v>
      </c>
      <c r="M27" s="278" t="s">
        <v>686</v>
      </c>
      <c r="N27" s="278" t="s">
        <v>687</v>
      </c>
    </row>
    <row r="28" spans="1:15" x14ac:dyDescent="0.7">
      <c r="A28" s="279" t="s">
        <v>688</v>
      </c>
      <c r="B28" s="280">
        <v>661294361.88</v>
      </c>
      <c r="C28" s="280">
        <v>606186498.38999999</v>
      </c>
      <c r="D28" s="280">
        <v>670349604.58999991</v>
      </c>
      <c r="E28" s="280">
        <v>64163106.199999928</v>
      </c>
      <c r="F28" s="281">
        <v>10.584713841435569</v>
      </c>
      <c r="G28" s="282">
        <v>1032258478.01</v>
      </c>
      <c r="H28" s="282">
        <v>946236938.17583323</v>
      </c>
      <c r="I28" s="282">
        <v>952379466.95999992</v>
      </c>
      <c r="J28" s="282">
        <v>6142528.7841666937</v>
      </c>
      <c r="K28" s="281">
        <v>0.64915335011211184</v>
      </c>
      <c r="L28" s="281" t="s">
        <v>703</v>
      </c>
      <c r="M28" s="283" t="s">
        <v>704</v>
      </c>
      <c r="N28" s="283" t="s">
        <v>704</v>
      </c>
    </row>
    <row r="29" spans="1:15" x14ac:dyDescent="0.7">
      <c r="A29" s="279" t="s">
        <v>689</v>
      </c>
      <c r="B29" s="284">
        <v>73132218.010000005</v>
      </c>
      <c r="C29" s="284">
        <v>67037866.509166665</v>
      </c>
      <c r="D29" s="284">
        <v>66213789.479999997</v>
      </c>
      <c r="E29" s="280">
        <v>-824077.02916666865</v>
      </c>
      <c r="F29" s="281">
        <v>-1.2292709659159358</v>
      </c>
      <c r="G29" s="282">
        <v>129849242.52000001</v>
      </c>
      <c r="H29" s="282">
        <v>119028472.31</v>
      </c>
      <c r="I29" s="282">
        <v>119448133.04999998</v>
      </c>
      <c r="J29" s="282">
        <v>419660.73999997973</v>
      </c>
      <c r="K29" s="281">
        <v>0.35257172662605241</v>
      </c>
      <c r="L29" s="281" t="s">
        <v>704</v>
      </c>
      <c r="M29" s="283" t="s">
        <v>704</v>
      </c>
      <c r="N29" s="283" t="s">
        <v>704</v>
      </c>
    </row>
    <row r="30" spans="1:15" x14ac:dyDescent="0.7">
      <c r="A30" s="279" t="s">
        <v>690</v>
      </c>
      <c r="B30" s="280">
        <v>68170100</v>
      </c>
      <c r="C30" s="280">
        <v>62489258.333333336</v>
      </c>
      <c r="D30" s="280">
        <v>56963296.699999996</v>
      </c>
      <c r="E30" s="280">
        <v>-5525961.6333333403</v>
      </c>
      <c r="F30" s="281">
        <v>-8.8430584403106192</v>
      </c>
      <c r="G30" s="282">
        <v>121899225</v>
      </c>
      <c r="H30" s="282">
        <v>111740956.25</v>
      </c>
      <c r="I30" s="282">
        <v>118916673.37</v>
      </c>
      <c r="J30" s="282">
        <v>7175717.1200000048</v>
      </c>
      <c r="K30" s="281">
        <v>6.4217430750687754</v>
      </c>
      <c r="L30" s="281" t="s">
        <v>703</v>
      </c>
      <c r="M30" s="283" t="s">
        <v>703</v>
      </c>
      <c r="N30" s="283" t="s">
        <v>703</v>
      </c>
    </row>
    <row r="31" spans="1:15" x14ac:dyDescent="0.7">
      <c r="A31" s="279" t="s">
        <v>691</v>
      </c>
      <c r="B31" s="280">
        <v>72223799.950000003</v>
      </c>
      <c r="C31" s="280">
        <v>66205149.954166666</v>
      </c>
      <c r="D31" s="280">
        <v>62568472.520000003</v>
      </c>
      <c r="E31" s="280">
        <v>-3636677.4341666624</v>
      </c>
      <c r="F31" s="281">
        <v>-5.4930431192804594</v>
      </c>
      <c r="G31" s="282">
        <v>119048225.38</v>
      </c>
      <c r="H31" s="282">
        <v>109127539.93166666</v>
      </c>
      <c r="I31" s="282">
        <v>114070952.76000001</v>
      </c>
      <c r="J31" s="282">
        <v>4943412.828333348</v>
      </c>
      <c r="K31" s="281">
        <v>4.5299406835605458</v>
      </c>
      <c r="L31" s="281" t="s">
        <v>703</v>
      </c>
      <c r="M31" s="283" t="s">
        <v>704</v>
      </c>
      <c r="N31" s="283" t="s">
        <v>704</v>
      </c>
    </row>
    <row r="32" spans="1:15" x14ac:dyDescent="0.7">
      <c r="A32" s="279" t="s">
        <v>692</v>
      </c>
      <c r="B32" s="280">
        <v>40864300</v>
      </c>
      <c r="C32" s="280">
        <v>37458941.666666672</v>
      </c>
      <c r="D32" s="280">
        <v>36819131.859999999</v>
      </c>
      <c r="E32" s="280">
        <v>-639809.80666667223</v>
      </c>
      <c r="F32" s="281">
        <v>-1.7080295870612259</v>
      </c>
      <c r="G32" s="282">
        <v>75459363.189999998</v>
      </c>
      <c r="H32" s="282">
        <v>69171082.924166664</v>
      </c>
      <c r="I32" s="282">
        <v>76991064.170000017</v>
      </c>
      <c r="J32" s="282">
        <v>7819981.2458333522</v>
      </c>
      <c r="K32" s="281">
        <v>11.305275145694219</v>
      </c>
      <c r="L32" s="281" t="s">
        <v>704</v>
      </c>
      <c r="M32" s="283" t="s">
        <v>703</v>
      </c>
      <c r="N32" s="283" t="s">
        <v>704</v>
      </c>
    </row>
    <row r="33" spans="1:14" x14ac:dyDescent="0.7">
      <c r="A33" s="279" t="s">
        <v>693</v>
      </c>
      <c r="B33" s="280">
        <v>83067888.659999996</v>
      </c>
      <c r="C33" s="280">
        <v>76145564.604999989</v>
      </c>
      <c r="D33" s="280">
        <v>71590794.140000001</v>
      </c>
      <c r="E33" s="280">
        <v>-4554770.4649999887</v>
      </c>
      <c r="F33" s="281">
        <v>-5.9816622131933155</v>
      </c>
      <c r="G33" s="282">
        <v>125895572</v>
      </c>
      <c r="H33" s="282">
        <v>115404274.33333333</v>
      </c>
      <c r="I33" s="282">
        <v>123873454.28</v>
      </c>
      <c r="J33" s="282">
        <v>8469179.9466666728</v>
      </c>
      <c r="K33" s="281">
        <v>7.3387056030561935</v>
      </c>
      <c r="L33" s="281" t="s">
        <v>703</v>
      </c>
      <c r="M33" s="283" t="s">
        <v>703</v>
      </c>
      <c r="N33" s="283" t="s">
        <v>703</v>
      </c>
    </row>
    <row r="34" spans="1:14" x14ac:dyDescent="0.7">
      <c r="A34" s="279" t="s">
        <v>694</v>
      </c>
      <c r="B34" s="280">
        <v>96188094.600000009</v>
      </c>
      <c r="C34" s="280">
        <v>88172420.050000012</v>
      </c>
      <c r="D34" s="280">
        <v>81234728.769999996</v>
      </c>
      <c r="E34" s="280">
        <v>-6937691.2800000161</v>
      </c>
      <c r="F34" s="281">
        <v>-7.8683235370718574</v>
      </c>
      <c r="G34" s="282">
        <v>163592233.99000001</v>
      </c>
      <c r="H34" s="282">
        <v>149959547.82416666</v>
      </c>
      <c r="I34" s="282">
        <v>166044110.17999998</v>
      </c>
      <c r="J34" s="282">
        <v>16084562.355833322</v>
      </c>
      <c r="K34" s="281">
        <v>10.725934153051121</v>
      </c>
      <c r="L34" s="281" t="s">
        <v>703</v>
      </c>
      <c r="M34" s="283" t="s">
        <v>703</v>
      </c>
      <c r="N34" s="283" t="s">
        <v>703</v>
      </c>
    </row>
    <row r="35" spans="1:14" x14ac:dyDescent="0.7">
      <c r="A35" s="279" t="s">
        <v>695</v>
      </c>
      <c r="B35" s="280">
        <v>130281893.56999999</v>
      </c>
      <c r="C35" s="280">
        <v>119425069.10583332</v>
      </c>
      <c r="D35" s="280">
        <v>123683444.70999999</v>
      </c>
      <c r="E35" s="280">
        <v>4258375.6041666716</v>
      </c>
      <c r="F35" s="281">
        <v>3.565730073300557</v>
      </c>
      <c r="G35" s="282">
        <v>277286490.44000006</v>
      </c>
      <c r="H35" s="282">
        <v>254179282.9033334</v>
      </c>
      <c r="I35" s="282">
        <v>260647124.22999999</v>
      </c>
      <c r="J35" s="282">
        <v>6467841.3266665936</v>
      </c>
      <c r="K35" s="281">
        <v>2.5445981485148694</v>
      </c>
      <c r="L35" s="281" t="s">
        <v>704</v>
      </c>
      <c r="M35" s="283" t="s">
        <v>704</v>
      </c>
      <c r="N35" s="283" t="s">
        <v>704</v>
      </c>
    </row>
    <row r="36" spans="1:14" x14ac:dyDescent="0.7">
      <c r="A36" s="279" t="s">
        <v>696</v>
      </c>
      <c r="B36" s="280">
        <v>69871090</v>
      </c>
      <c r="C36" s="280">
        <v>64048499.166666664</v>
      </c>
      <c r="D36" s="280">
        <v>56613719.179999992</v>
      </c>
      <c r="E36" s="280">
        <v>-7434779.9866666719</v>
      </c>
      <c r="F36" s="281">
        <v>-11.6080471570769</v>
      </c>
      <c r="G36" s="282">
        <v>120096657</v>
      </c>
      <c r="H36" s="282">
        <v>110088602.25</v>
      </c>
      <c r="I36" s="282">
        <v>124821480.22999999</v>
      </c>
      <c r="J36" s="282">
        <v>14732877.979999989</v>
      </c>
      <c r="K36" s="281">
        <v>13.382745969054202</v>
      </c>
      <c r="L36" s="281" t="s">
        <v>703</v>
      </c>
      <c r="M36" s="283" t="s">
        <v>703</v>
      </c>
      <c r="N36" s="283" t="s">
        <v>703</v>
      </c>
    </row>
    <row r="37" spans="1:14" x14ac:dyDescent="0.7">
      <c r="A37" s="279" t="s">
        <v>697</v>
      </c>
      <c r="B37" s="280">
        <v>101866712</v>
      </c>
      <c r="C37" s="280">
        <v>93377819.333333328</v>
      </c>
      <c r="D37" s="280">
        <v>56654084.189999998</v>
      </c>
      <c r="E37" s="280">
        <v>-36723735.143333331</v>
      </c>
      <c r="F37" s="281">
        <v>-39.328113898483338</v>
      </c>
      <c r="G37" s="282">
        <v>133735528.5</v>
      </c>
      <c r="H37" s="282">
        <v>122590901.125</v>
      </c>
      <c r="I37" s="282">
        <v>137243996.19999996</v>
      </c>
      <c r="J37" s="282">
        <v>14653095.074999958</v>
      </c>
      <c r="K37" s="281">
        <v>11.952840659894413</v>
      </c>
      <c r="L37" s="281" t="s">
        <v>703</v>
      </c>
      <c r="M37" s="283" t="s">
        <v>703</v>
      </c>
      <c r="N37" s="283" t="s">
        <v>703</v>
      </c>
    </row>
    <row r="38" spans="1:14" x14ac:dyDescent="0.7">
      <c r="A38" s="279" t="s">
        <v>698</v>
      </c>
      <c r="B38" s="280">
        <v>192166700.18000001</v>
      </c>
      <c r="C38" s="280">
        <v>176152808.49833333</v>
      </c>
      <c r="D38" s="280">
        <v>180070498.95000002</v>
      </c>
      <c r="E38" s="280">
        <v>3917690.451666683</v>
      </c>
      <c r="F38" s="281">
        <v>2.2240295145244593</v>
      </c>
      <c r="G38" s="282">
        <v>333122083.79000002</v>
      </c>
      <c r="H38" s="282">
        <v>305361910.14083338</v>
      </c>
      <c r="I38" s="282">
        <v>301108553.38000005</v>
      </c>
      <c r="J38" s="282">
        <v>-4253356.760833323</v>
      </c>
      <c r="K38" s="281">
        <v>-1.39289040957062</v>
      </c>
      <c r="L38" s="281" t="s">
        <v>704</v>
      </c>
      <c r="M38" s="283" t="s">
        <v>704</v>
      </c>
      <c r="N38" s="283" t="s">
        <v>704</v>
      </c>
    </row>
    <row r="39" spans="1:14" x14ac:dyDescent="0.7">
      <c r="A39" s="279" t="s">
        <v>699</v>
      </c>
      <c r="B39" s="280">
        <v>22866181.470000003</v>
      </c>
      <c r="C39" s="280">
        <v>20960666.347500004</v>
      </c>
      <c r="D39" s="280">
        <v>20323900.380000003</v>
      </c>
      <c r="E39" s="280">
        <v>-636765.96750000119</v>
      </c>
      <c r="F39" s="281">
        <v>-3.037908990789068</v>
      </c>
      <c r="G39" s="282">
        <v>44492805.170000002</v>
      </c>
      <c r="H39" s="282">
        <v>40785071.405833334</v>
      </c>
      <c r="I39" s="282">
        <v>41273503.579999998</v>
      </c>
      <c r="J39" s="282">
        <v>488432.17416666448</v>
      </c>
      <c r="K39" s="281">
        <v>1.1975758710987714</v>
      </c>
      <c r="L39" s="281" t="s">
        <v>704</v>
      </c>
      <c r="M39" s="283" t="s">
        <v>704</v>
      </c>
      <c r="N39" s="283" t="s">
        <v>704</v>
      </c>
    </row>
    <row r="40" spans="1:14" x14ac:dyDescent="0.7">
      <c r="A40" s="381" t="s">
        <v>700</v>
      </c>
      <c r="B40" s="382">
        <f>SUM(B28:B39)</f>
        <v>1611993340.3199999</v>
      </c>
      <c r="C40" s="382">
        <f>SUM(C28:C39)</f>
        <v>1477660561.9600003</v>
      </c>
      <c r="D40" s="382">
        <f>SUM(D28:D39)</f>
        <v>1483085465.4700003</v>
      </c>
      <c r="E40" s="382">
        <f>SUM(E28:E39)</f>
        <v>5424903.5099999309</v>
      </c>
      <c r="F40" s="383">
        <f>+E40/C40*100</f>
        <v>0.36712785396425712</v>
      </c>
      <c r="G40" s="384">
        <f>SUM(G28:G39)</f>
        <v>2676735904.9899998</v>
      </c>
      <c r="H40" s="385">
        <f>SUM(H28:H39)</f>
        <v>2453674579.5741663</v>
      </c>
      <c r="I40" s="384">
        <f>SUM(I28:I39)</f>
        <v>2536818512.3899999</v>
      </c>
      <c r="J40" s="384">
        <f t="shared" ref="J40" si="4">+I40-H40</f>
        <v>83143932.815833569</v>
      </c>
      <c r="K40" s="383">
        <f t="shared" ref="K40" si="5">+J40/H40*100</f>
        <v>3.388547670826958</v>
      </c>
      <c r="L40" s="386" t="str">
        <f t="shared" ref="L40" si="6">IF(AND(F40&gt;=-5.01, F40&lt;=5.01),"ผ่าน", "ไม่ผ่าน")</f>
        <v>ผ่าน</v>
      </c>
      <c r="M40" s="387" t="str">
        <f t="shared" ref="M40" si="7">IF(AND(K40&gt;=-5.01, K40&lt;=5.01),"ผ่าน", "ไม่ผ่าน")</f>
        <v>ผ่าน</v>
      </c>
      <c r="N40" s="388" t="str">
        <f t="shared" ref="N40" si="8">IF(OR(L40="ผ่าน", M40="ผ่าน"),"ผ่าน", "ไม่ผ่าน")</f>
        <v>ผ่าน</v>
      </c>
    </row>
    <row r="41" spans="1:14" x14ac:dyDescent="0.7">
      <c r="A41" s="631" t="s">
        <v>701</v>
      </c>
      <c r="B41" s="631"/>
      <c r="C41" s="631"/>
      <c r="D41" s="631"/>
      <c r="E41" s="631"/>
      <c r="F41" s="631"/>
      <c r="G41" s="631"/>
      <c r="H41" s="631"/>
      <c r="I41" s="631"/>
      <c r="J41" s="631"/>
      <c r="K41" s="631"/>
      <c r="L41" s="389">
        <f>COUNTIF(L28:L39,"ผ่าน")</f>
        <v>5</v>
      </c>
      <c r="M41" s="389">
        <f>COUNTIF(M28:M39,"ผ่าน")</f>
        <v>6</v>
      </c>
      <c r="N41" s="389">
        <f>COUNTIF(N28:N39,"ผ่าน")</f>
        <v>7</v>
      </c>
    </row>
    <row r="42" spans="1:14" x14ac:dyDescent="0.7">
      <c r="A42" s="390" t="s">
        <v>846</v>
      </c>
      <c r="B42" s="391"/>
      <c r="C42" s="391"/>
      <c r="D42" s="391"/>
      <c r="E42" s="391"/>
      <c r="F42" s="391"/>
      <c r="G42" s="391"/>
      <c r="H42" s="391"/>
      <c r="I42" s="391"/>
      <c r="J42" s="391"/>
      <c r="K42" s="391"/>
      <c r="L42" s="392">
        <f>L41/12*100</f>
        <v>41.666666666666671</v>
      </c>
      <c r="M42" s="392">
        <f>M41/12*100</f>
        <v>50</v>
      </c>
      <c r="N42" s="392">
        <f>N41/12*100</f>
        <v>58.333333333333336</v>
      </c>
    </row>
    <row r="44" spans="1:14" ht="30" x14ac:dyDescent="0.7">
      <c r="A44" s="630" t="s">
        <v>668</v>
      </c>
      <c r="B44" s="630"/>
      <c r="C44" s="630"/>
      <c r="D44" s="630"/>
      <c r="E44" s="630"/>
      <c r="F44" s="630"/>
      <c r="G44" s="630"/>
      <c r="H44" s="630"/>
      <c r="I44" s="630"/>
      <c r="J44" s="630"/>
      <c r="K44" s="630"/>
      <c r="L44" s="630"/>
      <c r="M44" s="630"/>
      <c r="N44" s="630"/>
    </row>
    <row r="45" spans="1:14" ht="30" x14ac:dyDescent="0.7">
      <c r="A45" s="630" t="s">
        <v>847</v>
      </c>
      <c r="B45" s="630"/>
      <c r="C45" s="630"/>
      <c r="D45" s="630"/>
      <c r="E45" s="630"/>
      <c r="F45" s="630"/>
      <c r="G45" s="630"/>
      <c r="H45" s="630"/>
      <c r="I45" s="630"/>
      <c r="J45" s="630"/>
      <c r="K45" s="630"/>
      <c r="L45" s="630"/>
      <c r="M45" s="630"/>
      <c r="N45" s="630"/>
    </row>
    <row r="46" spans="1:14" ht="30" x14ac:dyDescent="0.7">
      <c r="A46" s="630" t="s">
        <v>824</v>
      </c>
      <c r="B46" s="630"/>
      <c r="C46" s="630"/>
      <c r="D46" s="630"/>
      <c r="E46" s="630"/>
      <c r="F46" s="630"/>
      <c r="G46" s="630"/>
      <c r="H46" s="630"/>
      <c r="I46" s="630"/>
      <c r="J46" s="630"/>
      <c r="K46" s="630"/>
      <c r="L46" s="630"/>
      <c r="M46" s="630"/>
      <c r="N46" s="630"/>
    </row>
    <row r="47" spans="1:14" ht="30" x14ac:dyDescent="0.7">
      <c r="A47" s="630" t="s">
        <v>851</v>
      </c>
      <c r="B47" s="630"/>
      <c r="C47" s="630"/>
      <c r="D47" s="630"/>
      <c r="E47" s="630"/>
      <c r="F47" s="630"/>
      <c r="G47" s="630"/>
      <c r="H47" s="630"/>
      <c r="I47" s="630"/>
      <c r="J47" s="630"/>
      <c r="K47" s="630"/>
      <c r="L47" s="630"/>
      <c r="M47" s="630"/>
      <c r="N47" s="630"/>
    </row>
    <row r="48" spans="1:14" ht="30" x14ac:dyDescent="0.7">
      <c r="A48" s="611" t="s">
        <v>825</v>
      </c>
      <c r="B48" s="611"/>
      <c r="C48" s="611"/>
      <c r="D48" s="611"/>
      <c r="E48" s="611"/>
      <c r="F48" s="611"/>
      <c r="G48" s="611"/>
      <c r="H48" s="611"/>
      <c r="I48" s="611"/>
      <c r="J48" s="611"/>
      <c r="K48" s="611"/>
      <c r="L48" s="611"/>
      <c r="M48" s="611"/>
      <c r="N48" s="611"/>
    </row>
    <row r="49" spans="1:14" ht="30" x14ac:dyDescent="0.7">
      <c r="A49" s="612" t="s">
        <v>848</v>
      </c>
      <c r="B49" s="613"/>
      <c r="C49" s="613"/>
      <c r="D49" s="613"/>
      <c r="E49" s="613"/>
      <c r="F49" s="613"/>
      <c r="G49" s="613"/>
      <c r="H49" s="613"/>
      <c r="I49" s="613"/>
      <c r="J49" s="613"/>
      <c r="K49" s="613"/>
      <c r="L49" s="613"/>
      <c r="M49" s="613"/>
      <c r="N49" s="614"/>
    </row>
    <row r="50" spans="1:14" ht="24.6" customHeight="1" x14ac:dyDescent="0.7">
      <c r="A50" s="615" t="s">
        <v>513</v>
      </c>
      <c r="B50" s="618" t="s">
        <v>828</v>
      </c>
      <c r="C50" s="619"/>
      <c r="D50" s="619"/>
      <c r="E50" s="619"/>
      <c r="F50" s="620"/>
      <c r="G50" s="618" t="s">
        <v>829</v>
      </c>
      <c r="H50" s="619"/>
      <c r="I50" s="619"/>
      <c r="J50" s="619"/>
      <c r="K50" s="620"/>
      <c r="L50" s="621" t="s">
        <v>849</v>
      </c>
      <c r="M50" s="622"/>
      <c r="N50" s="623"/>
    </row>
    <row r="51" spans="1:14" ht="81" x14ac:dyDescent="0.7">
      <c r="A51" s="616"/>
      <c r="B51" s="273" t="s">
        <v>670</v>
      </c>
      <c r="C51" s="274" t="s">
        <v>671</v>
      </c>
      <c r="D51" s="274" t="s">
        <v>672</v>
      </c>
      <c r="E51" s="275" t="s">
        <v>673</v>
      </c>
      <c r="F51" s="276" t="s">
        <v>674</v>
      </c>
      <c r="G51" s="273" t="s">
        <v>675</v>
      </c>
      <c r="H51" s="273" t="s">
        <v>676</v>
      </c>
      <c r="I51" s="273" t="s">
        <v>677</v>
      </c>
      <c r="J51" s="277" t="s">
        <v>678</v>
      </c>
      <c r="K51" s="276" t="s">
        <v>674</v>
      </c>
      <c r="L51" s="624"/>
      <c r="M51" s="625"/>
      <c r="N51" s="626"/>
    </row>
    <row r="52" spans="1:14" x14ac:dyDescent="0.7">
      <c r="A52" s="617"/>
      <c r="B52" s="272" t="s">
        <v>238</v>
      </c>
      <c r="C52" s="272" t="s">
        <v>679</v>
      </c>
      <c r="D52" s="272" t="s">
        <v>240</v>
      </c>
      <c r="E52" s="272" t="s">
        <v>680</v>
      </c>
      <c r="F52" s="272" t="s">
        <v>681</v>
      </c>
      <c r="G52" s="272" t="s">
        <v>243</v>
      </c>
      <c r="H52" s="272" t="s">
        <v>682</v>
      </c>
      <c r="I52" s="272" t="s">
        <v>245</v>
      </c>
      <c r="J52" s="272" t="s">
        <v>683</v>
      </c>
      <c r="K52" s="272" t="s">
        <v>684</v>
      </c>
      <c r="L52" s="278" t="s">
        <v>685</v>
      </c>
      <c r="M52" s="278" t="s">
        <v>686</v>
      </c>
      <c r="N52" s="278" t="s">
        <v>687</v>
      </c>
    </row>
    <row r="53" spans="1:14" x14ac:dyDescent="0.7">
      <c r="A53" s="291" t="s">
        <v>702</v>
      </c>
      <c r="B53" s="292">
        <v>408109067.06</v>
      </c>
      <c r="C53" s="293">
        <v>374099978.13833332</v>
      </c>
      <c r="D53" s="292">
        <v>495030050.26000011</v>
      </c>
      <c r="E53" s="292">
        <v>120930072.12166679</v>
      </c>
      <c r="F53" s="294">
        <v>32.325602563106735</v>
      </c>
      <c r="G53" s="295">
        <v>692589155.14000022</v>
      </c>
      <c r="H53" s="295">
        <v>634873392.21166682</v>
      </c>
      <c r="I53" s="295">
        <v>638980829.50000012</v>
      </c>
      <c r="J53" s="295">
        <v>4107437.2883332968</v>
      </c>
      <c r="K53" s="294">
        <v>0.64696951214548259</v>
      </c>
      <c r="L53" s="281" t="s">
        <v>703</v>
      </c>
      <c r="M53" s="283" t="s">
        <v>704</v>
      </c>
      <c r="N53" s="283" t="s">
        <v>704</v>
      </c>
    </row>
    <row r="54" spans="1:14" x14ac:dyDescent="0.7">
      <c r="A54" s="291" t="s">
        <v>705</v>
      </c>
      <c r="B54" s="292">
        <v>60792058.849999994</v>
      </c>
      <c r="C54" s="293">
        <v>55726053.945833325</v>
      </c>
      <c r="D54" s="292">
        <v>59899867.639999993</v>
      </c>
      <c r="E54" s="292">
        <v>4173813.6941666678</v>
      </c>
      <c r="F54" s="294">
        <v>7.4898784296187308</v>
      </c>
      <c r="G54" s="295">
        <v>125740530.95000002</v>
      </c>
      <c r="H54" s="295">
        <v>115262153.37083334</v>
      </c>
      <c r="I54" s="295">
        <v>125983469.19</v>
      </c>
      <c r="J54" s="295">
        <v>10721315.81916666</v>
      </c>
      <c r="K54" s="294">
        <v>9.3016792638542274</v>
      </c>
      <c r="L54" s="281" t="s">
        <v>703</v>
      </c>
      <c r="M54" s="283" t="s">
        <v>703</v>
      </c>
      <c r="N54" s="283" t="s">
        <v>703</v>
      </c>
    </row>
    <row r="55" spans="1:14" x14ac:dyDescent="0.7">
      <c r="A55" s="291" t="s">
        <v>706</v>
      </c>
      <c r="B55" s="292">
        <v>75190260</v>
      </c>
      <c r="C55" s="293">
        <v>68924405</v>
      </c>
      <c r="D55" s="292">
        <v>73786325.879999995</v>
      </c>
      <c r="E55" s="292">
        <v>4861920.8799999952</v>
      </c>
      <c r="F55" s="294">
        <v>7.0539903536345285</v>
      </c>
      <c r="G55" s="295">
        <v>195605802.80000001</v>
      </c>
      <c r="H55" s="295">
        <v>179305319.23333335</v>
      </c>
      <c r="I55" s="295">
        <v>180707513.44999999</v>
      </c>
      <c r="J55" s="295">
        <v>1402194.2166666389</v>
      </c>
      <c r="K55" s="294">
        <v>0.78201484633143392</v>
      </c>
      <c r="L55" s="281" t="s">
        <v>703</v>
      </c>
      <c r="M55" s="283" t="s">
        <v>704</v>
      </c>
      <c r="N55" s="283" t="s">
        <v>704</v>
      </c>
    </row>
    <row r="56" spans="1:14" x14ac:dyDescent="0.7">
      <c r="A56" s="291" t="s">
        <v>707</v>
      </c>
      <c r="B56" s="292">
        <v>136627311.34</v>
      </c>
      <c r="C56" s="293">
        <v>125241702.06166668</v>
      </c>
      <c r="D56" s="292">
        <v>116326411.78000002</v>
      </c>
      <c r="E56" s="292">
        <v>-8915290.2816666663</v>
      </c>
      <c r="F56" s="294">
        <v>-7.1184678385135189</v>
      </c>
      <c r="G56" s="295">
        <v>226220236.34</v>
      </c>
      <c r="H56" s="295">
        <v>207368549.97833335</v>
      </c>
      <c r="I56" s="295">
        <v>205206005.78</v>
      </c>
      <c r="J56" s="295">
        <v>-2162544.1983333528</v>
      </c>
      <c r="K56" s="294">
        <v>-1.0428506147915408</v>
      </c>
      <c r="L56" s="281" t="s">
        <v>703</v>
      </c>
      <c r="M56" s="283" t="s">
        <v>704</v>
      </c>
      <c r="N56" s="283" t="s">
        <v>704</v>
      </c>
    </row>
    <row r="57" spans="1:14" x14ac:dyDescent="0.7">
      <c r="A57" s="291" t="s">
        <v>708</v>
      </c>
      <c r="B57" s="292">
        <v>66898220.359999999</v>
      </c>
      <c r="C57" s="293">
        <v>61323368.663333327</v>
      </c>
      <c r="D57" s="292">
        <v>55402166.739999995</v>
      </c>
      <c r="E57" s="292">
        <v>-5921201.9233333319</v>
      </c>
      <c r="F57" s="294">
        <v>-9.6557023079421231</v>
      </c>
      <c r="G57" s="295">
        <v>126083190.85000001</v>
      </c>
      <c r="H57" s="295">
        <v>115576258.27916668</v>
      </c>
      <c r="I57" s="295">
        <v>118194142.49000002</v>
      </c>
      <c r="J57" s="295">
        <v>2617884.2108333409</v>
      </c>
      <c r="K57" s="294">
        <v>2.265070914919237</v>
      </c>
      <c r="L57" s="281" t="s">
        <v>703</v>
      </c>
      <c r="M57" s="283" t="s">
        <v>704</v>
      </c>
      <c r="N57" s="283" t="s">
        <v>704</v>
      </c>
    </row>
    <row r="58" spans="1:14" x14ac:dyDescent="0.7">
      <c r="A58" s="291" t="s">
        <v>709</v>
      </c>
      <c r="B58" s="292">
        <v>75496837.189999998</v>
      </c>
      <c r="C58" s="293">
        <v>69205434.090833321</v>
      </c>
      <c r="D58" s="292">
        <v>64636224.890000001</v>
      </c>
      <c r="E58" s="292">
        <v>-4569209.2008333206</v>
      </c>
      <c r="F58" s="294">
        <v>-6.6023850017849108</v>
      </c>
      <c r="G58" s="295">
        <v>124505214.09</v>
      </c>
      <c r="H58" s="295">
        <v>114129779.58250001</v>
      </c>
      <c r="I58" s="295">
        <v>119792655.55</v>
      </c>
      <c r="J58" s="295">
        <v>5662875.9674999863</v>
      </c>
      <c r="K58" s="294">
        <v>4.9617864751999381</v>
      </c>
      <c r="L58" s="281" t="s">
        <v>703</v>
      </c>
      <c r="M58" s="283" t="s">
        <v>704</v>
      </c>
      <c r="N58" s="283" t="s">
        <v>704</v>
      </c>
    </row>
    <row r="59" spans="1:14" x14ac:dyDescent="0.7">
      <c r="A59" s="291" t="s">
        <v>710</v>
      </c>
      <c r="B59" s="292">
        <v>56053329.579999998</v>
      </c>
      <c r="C59" s="293">
        <v>51382218.781666659</v>
      </c>
      <c r="D59" s="292">
        <v>52865042.170000002</v>
      </c>
      <c r="E59" s="292">
        <v>1482823.388333343</v>
      </c>
      <c r="F59" s="294">
        <v>2.8858687372652332</v>
      </c>
      <c r="G59" s="295">
        <v>113045153.97000001</v>
      </c>
      <c r="H59" s="295">
        <v>103624724.47250001</v>
      </c>
      <c r="I59" s="295">
        <v>107763592.01000001</v>
      </c>
      <c r="J59" s="295">
        <v>4138867.537499994</v>
      </c>
      <c r="K59" s="294">
        <v>3.9940926825801784</v>
      </c>
      <c r="L59" s="281" t="s">
        <v>704</v>
      </c>
      <c r="M59" s="283" t="s">
        <v>704</v>
      </c>
      <c r="N59" s="283" t="s">
        <v>704</v>
      </c>
    </row>
    <row r="60" spans="1:14" x14ac:dyDescent="0.7">
      <c r="A60" s="291" t="s">
        <v>711</v>
      </c>
      <c r="B60" s="292">
        <v>36676345.650000006</v>
      </c>
      <c r="C60" s="293">
        <v>33619983.51250001</v>
      </c>
      <c r="D60" s="292">
        <v>33244997.569999997</v>
      </c>
      <c r="E60" s="292">
        <v>-374985.94250001386</v>
      </c>
      <c r="F60" s="294">
        <v>-1.1153662296133875</v>
      </c>
      <c r="G60" s="295">
        <v>66256340.810000002</v>
      </c>
      <c r="H60" s="295">
        <v>60734979.075833336</v>
      </c>
      <c r="I60" s="295">
        <v>59305004.390000015</v>
      </c>
      <c r="J60" s="295">
        <v>-1429974.68583332</v>
      </c>
      <c r="K60" s="294">
        <v>-2.3544499522225273</v>
      </c>
      <c r="L60" s="281" t="s">
        <v>704</v>
      </c>
      <c r="M60" s="283" t="s">
        <v>704</v>
      </c>
      <c r="N60" s="283" t="s">
        <v>704</v>
      </c>
    </row>
    <row r="61" spans="1:14" x14ac:dyDescent="0.7">
      <c r="A61" s="278" t="s">
        <v>712</v>
      </c>
      <c r="B61" s="296">
        <f>SUM(B53:B60)</f>
        <v>915843430.02999997</v>
      </c>
      <c r="C61" s="296">
        <f>SUM(C53:C60)</f>
        <v>839523144.19416666</v>
      </c>
      <c r="D61" s="296">
        <f>SUM(D53:D60)</f>
        <v>951191086.93000007</v>
      </c>
      <c r="E61" s="297">
        <f t="shared" ref="E61" si="9">+D61-C61</f>
        <v>111667942.73583341</v>
      </c>
      <c r="F61" s="278">
        <f t="shared" ref="F61" si="10">+E61/C61*100</f>
        <v>13.301353692043852</v>
      </c>
      <c r="G61" s="298">
        <f>SUM(G53:G60)</f>
        <v>1670045624.95</v>
      </c>
      <c r="H61" s="298">
        <f>SUM(H53:H60)</f>
        <v>1530875156.2041671</v>
      </c>
      <c r="I61" s="298">
        <f>SUM(I53:I60)</f>
        <v>1555933212.3600001</v>
      </c>
      <c r="J61" s="298">
        <f t="shared" ref="J61" si="11">+I61-H61</f>
        <v>25058056.155833006</v>
      </c>
      <c r="K61" s="278">
        <f t="shared" ref="K61" si="12">+J61/H61*100</f>
        <v>1.6368451767134893</v>
      </c>
      <c r="L61" s="287" t="str">
        <f t="shared" ref="L61" si="13">IF(AND(F61&gt;=-5.01, F61&lt;=5.01),"ผ่าน", "ไม่ผ่าน")</f>
        <v>ไม่ผ่าน</v>
      </c>
      <c r="M61" s="288" t="str">
        <f t="shared" ref="M61" si="14">IF(AND(K61&gt;=-5.01, K61&lt;=5.01),"ผ่าน", "ไม่ผ่าน")</f>
        <v>ผ่าน</v>
      </c>
      <c r="N61" s="289" t="str">
        <f>IF(OR(L61="ผ่าน", M61="ผ่าน"),"ผ่าน", "ไม่ผ่าน")</f>
        <v>ผ่าน</v>
      </c>
    </row>
    <row r="62" spans="1:14" x14ac:dyDescent="0.7">
      <c r="A62" s="627" t="s">
        <v>713</v>
      </c>
      <c r="B62" s="628"/>
      <c r="C62" s="628"/>
      <c r="D62" s="628"/>
      <c r="E62" s="628"/>
      <c r="F62" s="628"/>
      <c r="G62" s="628"/>
      <c r="H62" s="628"/>
      <c r="I62" s="628"/>
      <c r="J62" s="628"/>
      <c r="K62" s="629"/>
      <c r="L62" s="290">
        <f>COUNTIF(L53:L60,"ผ่าน")</f>
        <v>2</v>
      </c>
      <c r="M62" s="290">
        <f>COUNTIF(M53:M60,"ผ่าน")</f>
        <v>7</v>
      </c>
      <c r="N62" s="290">
        <f>COUNTIF(N53:N60,"ผ่าน")</f>
        <v>7</v>
      </c>
    </row>
    <row r="63" spans="1:14" x14ac:dyDescent="0.7">
      <c r="A63" s="627" t="s">
        <v>850</v>
      </c>
      <c r="B63" s="628"/>
      <c r="C63" s="628"/>
      <c r="D63" s="628"/>
      <c r="E63" s="628"/>
      <c r="F63" s="628"/>
      <c r="G63" s="628"/>
      <c r="H63" s="628"/>
      <c r="I63" s="628"/>
      <c r="J63" s="628"/>
      <c r="K63" s="629"/>
      <c r="L63" s="289">
        <f>L62/8*100</f>
        <v>25</v>
      </c>
      <c r="M63" s="289">
        <f>M62/8*100</f>
        <v>87.5</v>
      </c>
      <c r="N63" s="289">
        <f>N62/8*100</f>
        <v>87.5</v>
      </c>
    </row>
    <row r="65" spans="1:14" ht="30" x14ac:dyDescent="0.7">
      <c r="A65" s="630" t="s">
        <v>668</v>
      </c>
      <c r="B65" s="630"/>
      <c r="C65" s="630"/>
      <c r="D65" s="630"/>
      <c r="E65" s="630"/>
      <c r="F65" s="630"/>
      <c r="G65" s="630"/>
      <c r="H65" s="630"/>
      <c r="I65" s="630"/>
      <c r="J65" s="630"/>
      <c r="K65" s="630"/>
      <c r="L65" s="630"/>
      <c r="M65" s="630"/>
      <c r="N65" s="630"/>
    </row>
    <row r="66" spans="1:14" ht="30" x14ac:dyDescent="0.7">
      <c r="A66" s="630" t="s">
        <v>847</v>
      </c>
      <c r="B66" s="630"/>
      <c r="C66" s="630"/>
      <c r="D66" s="630"/>
      <c r="E66" s="630"/>
      <c r="F66" s="630"/>
      <c r="G66" s="630"/>
      <c r="H66" s="630"/>
      <c r="I66" s="630"/>
      <c r="J66" s="630"/>
      <c r="K66" s="630"/>
      <c r="L66" s="630"/>
      <c r="M66" s="630"/>
      <c r="N66" s="630"/>
    </row>
    <row r="67" spans="1:14" ht="30" x14ac:dyDescent="0.7">
      <c r="A67" s="630" t="s">
        <v>824</v>
      </c>
      <c r="B67" s="630"/>
      <c r="C67" s="630"/>
      <c r="D67" s="630"/>
      <c r="E67" s="630"/>
      <c r="F67" s="630"/>
      <c r="G67" s="630"/>
      <c r="H67" s="630"/>
      <c r="I67" s="630"/>
      <c r="J67" s="630"/>
      <c r="K67" s="630"/>
      <c r="L67" s="630"/>
      <c r="M67" s="630"/>
      <c r="N67" s="630"/>
    </row>
    <row r="68" spans="1:14" ht="30" x14ac:dyDescent="0.7">
      <c r="A68" s="630" t="s">
        <v>853</v>
      </c>
      <c r="B68" s="630"/>
      <c r="C68" s="630"/>
      <c r="D68" s="630"/>
      <c r="E68" s="630"/>
      <c r="F68" s="630"/>
      <c r="G68" s="630"/>
      <c r="H68" s="630"/>
      <c r="I68" s="630"/>
      <c r="J68" s="630"/>
      <c r="K68" s="630"/>
      <c r="L68" s="630"/>
      <c r="M68" s="630"/>
      <c r="N68" s="630"/>
    </row>
    <row r="69" spans="1:14" ht="30" x14ac:dyDescent="0.7">
      <c r="A69" s="611" t="s">
        <v>825</v>
      </c>
      <c r="B69" s="611"/>
      <c r="C69" s="611"/>
      <c r="D69" s="611"/>
      <c r="E69" s="611"/>
      <c r="F69" s="611"/>
      <c r="G69" s="611"/>
      <c r="H69" s="611"/>
      <c r="I69" s="611"/>
      <c r="J69" s="611"/>
      <c r="K69" s="611"/>
      <c r="L69" s="611"/>
      <c r="M69" s="611"/>
      <c r="N69" s="611"/>
    </row>
    <row r="70" spans="1:14" ht="30" x14ac:dyDescent="0.7">
      <c r="A70" s="612" t="s">
        <v>848</v>
      </c>
      <c r="B70" s="613"/>
      <c r="C70" s="613"/>
      <c r="D70" s="613"/>
      <c r="E70" s="613"/>
      <c r="F70" s="613"/>
      <c r="G70" s="613"/>
      <c r="H70" s="613"/>
      <c r="I70" s="613"/>
      <c r="J70" s="613"/>
      <c r="K70" s="613"/>
      <c r="L70" s="613"/>
      <c r="M70" s="613"/>
      <c r="N70" s="614"/>
    </row>
    <row r="71" spans="1:14" x14ac:dyDescent="0.7">
      <c r="A71" s="615" t="s">
        <v>513</v>
      </c>
      <c r="B71" s="618" t="s">
        <v>828</v>
      </c>
      <c r="C71" s="619"/>
      <c r="D71" s="619"/>
      <c r="E71" s="619"/>
      <c r="F71" s="620"/>
      <c r="G71" s="618" t="s">
        <v>829</v>
      </c>
      <c r="H71" s="619"/>
      <c r="I71" s="619"/>
      <c r="J71" s="619"/>
      <c r="K71" s="620"/>
      <c r="L71" s="621" t="s">
        <v>849</v>
      </c>
      <c r="M71" s="622"/>
      <c r="N71" s="623"/>
    </row>
    <row r="72" spans="1:14" ht="81" x14ac:dyDescent="0.7">
      <c r="A72" s="616"/>
      <c r="B72" s="273" t="s">
        <v>670</v>
      </c>
      <c r="C72" s="274" t="s">
        <v>671</v>
      </c>
      <c r="D72" s="274" t="s">
        <v>672</v>
      </c>
      <c r="E72" s="275" t="s">
        <v>673</v>
      </c>
      <c r="F72" s="276" t="s">
        <v>674</v>
      </c>
      <c r="G72" s="273" t="s">
        <v>675</v>
      </c>
      <c r="H72" s="273" t="s">
        <v>676</v>
      </c>
      <c r="I72" s="273" t="s">
        <v>677</v>
      </c>
      <c r="J72" s="277" t="s">
        <v>678</v>
      </c>
      <c r="K72" s="276" t="s">
        <v>674</v>
      </c>
      <c r="L72" s="624"/>
      <c r="M72" s="625"/>
      <c r="N72" s="626"/>
    </row>
    <row r="73" spans="1:14" x14ac:dyDescent="0.7">
      <c r="A73" s="617"/>
      <c r="B73" s="272" t="s">
        <v>238</v>
      </c>
      <c r="C73" s="272" t="s">
        <v>679</v>
      </c>
      <c r="D73" s="272" t="s">
        <v>240</v>
      </c>
      <c r="E73" s="272" t="s">
        <v>680</v>
      </c>
      <c r="F73" s="272" t="s">
        <v>681</v>
      </c>
      <c r="G73" s="272" t="s">
        <v>243</v>
      </c>
      <c r="H73" s="272" t="s">
        <v>682</v>
      </c>
      <c r="I73" s="272" t="s">
        <v>245</v>
      </c>
      <c r="J73" s="272" t="s">
        <v>683</v>
      </c>
      <c r="K73" s="272" t="s">
        <v>684</v>
      </c>
      <c r="L73" s="278" t="s">
        <v>685</v>
      </c>
      <c r="M73" s="278" t="s">
        <v>686</v>
      </c>
      <c r="N73" s="278" t="s">
        <v>687</v>
      </c>
    </row>
    <row r="74" spans="1:14" ht="27" x14ac:dyDescent="0.75">
      <c r="A74" s="299" t="s">
        <v>714</v>
      </c>
      <c r="B74" s="300">
        <v>1343000000</v>
      </c>
      <c r="C74" s="300">
        <v>1231083333.3333335</v>
      </c>
      <c r="D74" s="300">
        <v>1272570183.28</v>
      </c>
      <c r="E74" s="301">
        <v>41486849.946666479</v>
      </c>
      <c r="F74" s="281">
        <v>3.3699465197319278</v>
      </c>
      <c r="G74" s="300">
        <v>1230805934.3</v>
      </c>
      <c r="H74" s="300">
        <v>1128238773.1083333</v>
      </c>
      <c r="I74" s="300">
        <v>1155022667.8700001</v>
      </c>
      <c r="J74" s="282">
        <v>26783894.761666775</v>
      </c>
      <c r="K74" s="281">
        <v>2.373956240475259</v>
      </c>
      <c r="L74" s="281" t="s">
        <v>704</v>
      </c>
      <c r="M74" s="283" t="s">
        <v>704</v>
      </c>
      <c r="N74" s="283" t="s">
        <v>704</v>
      </c>
    </row>
    <row r="75" spans="1:14" ht="27" x14ac:dyDescent="0.75">
      <c r="A75" s="279" t="s">
        <v>715</v>
      </c>
      <c r="B75" s="302">
        <v>60051286.659999996</v>
      </c>
      <c r="C75" s="302">
        <v>55047012.771666661</v>
      </c>
      <c r="D75" s="302">
        <v>46381443.850000001</v>
      </c>
      <c r="E75" s="301">
        <v>-8665568.9216666594</v>
      </c>
      <c r="F75" s="281">
        <v>-15.742123841689967</v>
      </c>
      <c r="G75" s="282">
        <v>103362146.52000001</v>
      </c>
      <c r="H75" s="282">
        <v>94748634.310000002</v>
      </c>
      <c r="I75" s="282">
        <v>88904370.679999977</v>
      </c>
      <c r="J75" s="282">
        <v>-5844263.630000025</v>
      </c>
      <c r="K75" s="281">
        <v>-6.1681771695818597</v>
      </c>
      <c r="L75" s="281" t="s">
        <v>703</v>
      </c>
      <c r="M75" s="283" t="s">
        <v>703</v>
      </c>
      <c r="N75" s="283" t="s">
        <v>703</v>
      </c>
    </row>
    <row r="76" spans="1:14" ht="27" x14ac:dyDescent="0.75">
      <c r="A76" s="279" t="s">
        <v>716</v>
      </c>
      <c r="B76" s="302">
        <v>86671574.789999992</v>
      </c>
      <c r="C76" s="302">
        <v>79448943.55749999</v>
      </c>
      <c r="D76" s="302">
        <v>84602420.320000008</v>
      </c>
      <c r="E76" s="301">
        <v>5153476.7625000179</v>
      </c>
      <c r="F76" s="281">
        <v>6.4865264807080356</v>
      </c>
      <c r="G76" s="282">
        <v>153969455.90000004</v>
      </c>
      <c r="H76" s="282">
        <v>141138667.90833336</v>
      </c>
      <c r="I76" s="282">
        <v>143493831.85999998</v>
      </c>
      <c r="J76" s="282">
        <v>2355163.9516666234</v>
      </c>
      <c r="K76" s="281">
        <v>1.6686879553066587</v>
      </c>
      <c r="L76" s="281" t="s">
        <v>703</v>
      </c>
      <c r="M76" s="283" t="s">
        <v>704</v>
      </c>
      <c r="N76" s="283" t="s">
        <v>704</v>
      </c>
    </row>
    <row r="77" spans="1:14" ht="27" x14ac:dyDescent="0.75">
      <c r="A77" s="279" t="s">
        <v>717</v>
      </c>
      <c r="B77" s="302">
        <v>56548533.750000007</v>
      </c>
      <c r="C77" s="302">
        <v>51836155.937500007</v>
      </c>
      <c r="D77" s="302">
        <v>52938882.649999999</v>
      </c>
      <c r="E77" s="301">
        <v>1102726.7124999911</v>
      </c>
      <c r="F77" s="281">
        <v>2.1273311891213016</v>
      </c>
      <c r="G77" s="282">
        <v>118822411.47999999</v>
      </c>
      <c r="H77" s="282">
        <v>108920543.85666667</v>
      </c>
      <c r="I77" s="282">
        <v>115847041.87</v>
      </c>
      <c r="J77" s="282">
        <v>6926498.0133333355</v>
      </c>
      <c r="K77" s="281">
        <v>6.3592209220404001</v>
      </c>
      <c r="L77" s="281" t="s">
        <v>704</v>
      </c>
      <c r="M77" s="283" t="s">
        <v>703</v>
      </c>
      <c r="N77" s="283" t="s">
        <v>704</v>
      </c>
    </row>
    <row r="78" spans="1:14" ht="27" x14ac:dyDescent="0.75">
      <c r="A78" s="279" t="s">
        <v>718</v>
      </c>
      <c r="B78" s="302">
        <v>40699828.530000001</v>
      </c>
      <c r="C78" s="302">
        <v>37308176.152499996</v>
      </c>
      <c r="D78" s="302">
        <v>33074146.27</v>
      </c>
      <c r="E78" s="301">
        <v>-4234029.8824999966</v>
      </c>
      <c r="F78" s="281">
        <v>-11.348798893821769</v>
      </c>
      <c r="G78" s="282">
        <v>63988099.599999994</v>
      </c>
      <c r="H78" s="282">
        <v>58655757.966666661</v>
      </c>
      <c r="I78" s="282">
        <v>62759133.299999997</v>
      </c>
      <c r="J78" s="282">
        <v>4103375.3333333358</v>
      </c>
      <c r="K78" s="281">
        <v>6.9956905776671281</v>
      </c>
      <c r="L78" s="281" t="s">
        <v>703</v>
      </c>
      <c r="M78" s="283" t="s">
        <v>703</v>
      </c>
      <c r="N78" s="283" t="s">
        <v>703</v>
      </c>
    </row>
    <row r="79" spans="1:14" ht="27" x14ac:dyDescent="0.75">
      <c r="A79" s="279" t="s">
        <v>719</v>
      </c>
      <c r="B79" s="302">
        <v>50217792.359999999</v>
      </c>
      <c r="C79" s="302">
        <v>46032976.329999998</v>
      </c>
      <c r="D79" s="302">
        <v>41555789.690000005</v>
      </c>
      <c r="E79" s="301">
        <v>-4477186.6399999931</v>
      </c>
      <c r="F79" s="281">
        <v>-9.726042061464927</v>
      </c>
      <c r="G79" s="282">
        <v>83171794.589999989</v>
      </c>
      <c r="H79" s="282">
        <v>76240811.707499996</v>
      </c>
      <c r="I79" s="282">
        <v>73280254.080000013</v>
      </c>
      <c r="J79" s="282">
        <v>-2960557.6274999827</v>
      </c>
      <c r="K79" s="281">
        <v>-3.8831664579572482</v>
      </c>
      <c r="L79" s="281" t="s">
        <v>703</v>
      </c>
      <c r="M79" s="283" t="s">
        <v>704</v>
      </c>
      <c r="N79" s="283" t="s">
        <v>704</v>
      </c>
    </row>
    <row r="80" spans="1:14" ht="27" x14ac:dyDescent="0.75">
      <c r="A80" s="279" t="s">
        <v>720</v>
      </c>
      <c r="B80" s="302">
        <v>52430000</v>
      </c>
      <c r="C80" s="302">
        <v>48060833.333333336</v>
      </c>
      <c r="D80" s="302">
        <v>50661049.369999997</v>
      </c>
      <c r="E80" s="301">
        <v>2600216.0366666615</v>
      </c>
      <c r="F80" s="281">
        <v>5.4102599899432899</v>
      </c>
      <c r="G80" s="282">
        <v>82150000</v>
      </c>
      <c r="H80" s="282">
        <v>75304166.666666657</v>
      </c>
      <c r="I80" s="282">
        <v>86848597.769999981</v>
      </c>
      <c r="J80" s="282">
        <v>11544431.103333324</v>
      </c>
      <c r="K80" s="281">
        <v>15.330401509433953</v>
      </c>
      <c r="L80" s="281" t="s">
        <v>703</v>
      </c>
      <c r="M80" s="283" t="s">
        <v>703</v>
      </c>
      <c r="N80" s="283" t="s">
        <v>703</v>
      </c>
    </row>
    <row r="81" spans="1:14" ht="27" x14ac:dyDescent="0.75">
      <c r="A81" s="279" t="s">
        <v>721</v>
      </c>
      <c r="B81" s="302">
        <v>184860000</v>
      </c>
      <c r="C81" s="302">
        <v>169455000</v>
      </c>
      <c r="D81" s="302">
        <v>163125098.49000001</v>
      </c>
      <c r="E81" s="301">
        <v>-6329901.5099999905</v>
      </c>
      <c r="F81" s="281">
        <v>-3.7354468797025704</v>
      </c>
      <c r="G81" s="282">
        <v>319100000</v>
      </c>
      <c r="H81" s="282">
        <v>292508333.33333337</v>
      </c>
      <c r="I81" s="282">
        <v>305183984.24000001</v>
      </c>
      <c r="J81" s="282">
        <v>12675650.906666636</v>
      </c>
      <c r="K81" s="281">
        <v>4.3334324059143503</v>
      </c>
      <c r="L81" s="281" t="s">
        <v>704</v>
      </c>
      <c r="M81" s="283" t="s">
        <v>704</v>
      </c>
      <c r="N81" s="283" t="s">
        <v>704</v>
      </c>
    </row>
    <row r="82" spans="1:14" ht="27" x14ac:dyDescent="0.75">
      <c r="A82" s="279" t="s">
        <v>722</v>
      </c>
      <c r="B82" s="302">
        <v>47295000</v>
      </c>
      <c r="C82" s="302">
        <v>43353750</v>
      </c>
      <c r="D82" s="302">
        <v>45876943.5</v>
      </c>
      <c r="E82" s="301">
        <v>2523193.5</v>
      </c>
      <c r="F82" s="281">
        <v>5.8200121096790935</v>
      </c>
      <c r="G82" s="282">
        <v>82000000</v>
      </c>
      <c r="H82" s="282">
        <v>75166666.666666657</v>
      </c>
      <c r="I82" s="282">
        <v>82543129.179999992</v>
      </c>
      <c r="J82" s="282">
        <v>7376462.5133333355</v>
      </c>
      <c r="K82" s="281">
        <v>9.8134756274944621</v>
      </c>
      <c r="L82" s="281" t="s">
        <v>703</v>
      </c>
      <c r="M82" s="283" t="s">
        <v>703</v>
      </c>
      <c r="N82" s="283" t="s">
        <v>703</v>
      </c>
    </row>
    <row r="83" spans="1:14" ht="27" x14ac:dyDescent="0.75">
      <c r="A83" s="279" t="s">
        <v>723</v>
      </c>
      <c r="B83" s="302">
        <v>47253858.560000002</v>
      </c>
      <c r="C83" s="302">
        <v>43316037.013333336</v>
      </c>
      <c r="D83" s="302">
        <v>42318576.880000003</v>
      </c>
      <c r="E83" s="301">
        <v>-997460.13333333284</v>
      </c>
      <c r="F83" s="281">
        <v>-2.3027502101041688</v>
      </c>
      <c r="G83" s="282">
        <v>92851132.870000005</v>
      </c>
      <c r="H83" s="282">
        <v>85113538.464166671</v>
      </c>
      <c r="I83" s="282">
        <v>90370947.950000003</v>
      </c>
      <c r="J83" s="282">
        <v>5257409.4858333319</v>
      </c>
      <c r="K83" s="281">
        <v>6.1769368078225702</v>
      </c>
      <c r="L83" s="281" t="s">
        <v>704</v>
      </c>
      <c r="M83" s="281" t="s">
        <v>703</v>
      </c>
      <c r="N83" s="281" t="s">
        <v>704</v>
      </c>
    </row>
    <row r="84" spans="1:14" ht="27" x14ac:dyDescent="0.75">
      <c r="A84" s="279" t="s">
        <v>724</v>
      </c>
      <c r="B84" s="302">
        <v>61422167.210000001</v>
      </c>
      <c r="C84" s="302">
        <v>56303653.275833338</v>
      </c>
      <c r="D84" s="302">
        <v>57609299.649999999</v>
      </c>
      <c r="E84" s="301">
        <v>1305646.37416666</v>
      </c>
      <c r="F84" s="281">
        <v>2.3189372237894723</v>
      </c>
      <c r="G84" s="282">
        <v>124061358.39999999</v>
      </c>
      <c r="H84" s="282">
        <v>113722911.86666666</v>
      </c>
      <c r="I84" s="282">
        <v>114671358.77999999</v>
      </c>
      <c r="J84" s="282">
        <v>948446.91333332658</v>
      </c>
      <c r="K84" s="281">
        <v>0.83399809041587347</v>
      </c>
      <c r="L84" s="281" t="s">
        <v>704</v>
      </c>
      <c r="M84" s="281" t="s">
        <v>704</v>
      </c>
      <c r="N84" s="281" t="s">
        <v>704</v>
      </c>
    </row>
    <row r="85" spans="1:14" ht="27" x14ac:dyDescent="0.75">
      <c r="A85" s="279" t="s">
        <v>725</v>
      </c>
      <c r="B85" s="302">
        <v>118199803.55999999</v>
      </c>
      <c r="C85" s="302">
        <v>108349819.92999999</v>
      </c>
      <c r="D85" s="302">
        <v>111186379.88999999</v>
      </c>
      <c r="E85" s="301">
        <v>2836559.9599999934</v>
      </c>
      <c r="F85" s="281">
        <v>2.6179646277516371</v>
      </c>
      <c r="G85" s="282">
        <v>191396171.55999997</v>
      </c>
      <c r="H85" s="282">
        <v>175446490.59666663</v>
      </c>
      <c r="I85" s="282">
        <v>180102421.11000001</v>
      </c>
      <c r="J85" s="282">
        <v>4655930.5133333802</v>
      </c>
      <c r="K85" s="281">
        <v>2.6537609829066824</v>
      </c>
      <c r="L85" s="281" t="s">
        <v>704</v>
      </c>
      <c r="M85" s="281" t="s">
        <v>704</v>
      </c>
      <c r="N85" s="281" t="s">
        <v>704</v>
      </c>
    </row>
    <row r="86" spans="1:14" ht="27" x14ac:dyDescent="0.75">
      <c r="A86" s="303" t="s">
        <v>726</v>
      </c>
      <c r="B86" s="302">
        <v>44652074.230000004</v>
      </c>
      <c r="C86" s="302">
        <v>40931068.044166669</v>
      </c>
      <c r="D86" s="302">
        <v>44247355.480000004</v>
      </c>
      <c r="E86" s="301">
        <v>3316287.4358333349</v>
      </c>
      <c r="F86" s="281">
        <v>8.1021277828736231</v>
      </c>
      <c r="G86" s="282">
        <v>100737753.83</v>
      </c>
      <c r="H86" s="282">
        <v>92342941.010833323</v>
      </c>
      <c r="I86" s="282">
        <v>99453846.920000002</v>
      </c>
      <c r="J86" s="282">
        <v>7110905.9091666788</v>
      </c>
      <c r="K86" s="281">
        <v>7.7005408657413827</v>
      </c>
      <c r="L86" s="281" t="s">
        <v>703</v>
      </c>
      <c r="M86" s="281" t="s">
        <v>703</v>
      </c>
      <c r="N86" s="281" t="s">
        <v>703</v>
      </c>
    </row>
    <row r="87" spans="1:14" ht="27" x14ac:dyDescent="0.75">
      <c r="A87" s="303" t="s">
        <v>727</v>
      </c>
      <c r="B87" s="302">
        <v>38275459.299999997</v>
      </c>
      <c r="C87" s="302">
        <v>35085837.691666663</v>
      </c>
      <c r="D87" s="302">
        <v>34284665.479999997</v>
      </c>
      <c r="E87" s="301">
        <v>-801172.21166666597</v>
      </c>
      <c r="F87" s="281">
        <v>-2.2834632557653158</v>
      </c>
      <c r="G87" s="282">
        <v>73564310.25999999</v>
      </c>
      <c r="H87" s="282">
        <v>67433951.071666658</v>
      </c>
      <c r="I87" s="282">
        <v>70106094.739999995</v>
      </c>
      <c r="J87" s="282">
        <v>2672143.6683333367</v>
      </c>
      <c r="K87" s="281">
        <v>3.9626087836577559</v>
      </c>
      <c r="L87" s="281" t="s">
        <v>704</v>
      </c>
      <c r="M87" s="281" t="s">
        <v>704</v>
      </c>
      <c r="N87" s="281" t="s">
        <v>704</v>
      </c>
    </row>
    <row r="88" spans="1:14" ht="27" x14ac:dyDescent="0.75">
      <c r="A88" s="285" t="s">
        <v>728</v>
      </c>
      <c r="B88" s="304">
        <f>SUM(B74:B87)</f>
        <v>2231577378.9500003</v>
      </c>
      <c r="C88" s="305">
        <f>SUM(C74:C87)</f>
        <v>2045612597.3708332</v>
      </c>
      <c r="D88" s="305">
        <f>SUM(D74:D87)</f>
        <v>2080432234.8000002</v>
      </c>
      <c r="E88" s="305">
        <f t="shared" ref="E88" si="15">+D88-C88</f>
        <v>34819637.429167032</v>
      </c>
      <c r="F88" s="285">
        <f t="shared" ref="F88" si="16">+E88/C88*100</f>
        <v>1.7021618596756642</v>
      </c>
      <c r="G88" s="286">
        <f>SUM(G74:G87)</f>
        <v>2819980569.3099995</v>
      </c>
      <c r="H88" s="286">
        <f>SUM(H74:H87)</f>
        <v>2584982188.5341668</v>
      </c>
      <c r="I88" s="286">
        <f>SUM(I74:I87)</f>
        <v>2668587680.3500004</v>
      </c>
      <c r="J88" s="286">
        <f t="shared" ref="J88" si="17">+I88-H88</f>
        <v>83605491.815833569</v>
      </c>
      <c r="K88" s="285">
        <f t="shared" ref="K88" si="18">+J88/H88*100</f>
        <v>3.2342772877380126</v>
      </c>
      <c r="L88" s="287" t="str">
        <f t="shared" ref="L88" si="19">IF(AND(F88&gt;=-5.01, F88&lt;=5.01),"ผ่าน", "ไม่ผ่าน")</f>
        <v>ผ่าน</v>
      </c>
      <c r="M88" s="287" t="str">
        <f t="shared" ref="M88" si="20">IF(AND(K88&gt;=-5.01, K88&lt;=5.01),"ผ่าน", "ไม่ผ่าน")</f>
        <v>ผ่าน</v>
      </c>
      <c r="N88" s="285" t="str">
        <f t="shared" ref="N88" si="21">IF(OR(L88="ผ่าน", M88="ผ่าน"),"ผ่าน", "ไม่ผ่าน")</f>
        <v>ผ่าน</v>
      </c>
    </row>
    <row r="89" spans="1:14" x14ac:dyDescent="0.7">
      <c r="A89" s="627" t="s">
        <v>729</v>
      </c>
      <c r="B89" s="628"/>
      <c r="C89" s="628"/>
      <c r="D89" s="628"/>
      <c r="E89" s="628"/>
      <c r="F89" s="628"/>
      <c r="G89" s="628"/>
      <c r="H89" s="628"/>
      <c r="I89" s="628"/>
      <c r="J89" s="628"/>
      <c r="K89" s="629"/>
      <c r="L89" s="306">
        <f>COUNTIF(L74:L87,"ผ่าน")</f>
        <v>7</v>
      </c>
      <c r="M89" s="306">
        <f>COUNTIF(M74:M87,"ผ่าน")</f>
        <v>7</v>
      </c>
      <c r="N89" s="306">
        <f>COUNTIF(N74:N87,"ผ่าน")</f>
        <v>9</v>
      </c>
    </row>
    <row r="90" spans="1:14" x14ac:dyDescent="0.7">
      <c r="A90" s="627" t="s">
        <v>852</v>
      </c>
      <c r="B90" s="628"/>
      <c r="C90" s="628"/>
      <c r="D90" s="628"/>
      <c r="E90" s="628"/>
      <c r="F90" s="628"/>
      <c r="G90" s="628"/>
      <c r="H90" s="628"/>
      <c r="I90" s="628"/>
      <c r="J90" s="628"/>
      <c r="K90" s="629"/>
      <c r="L90" s="285">
        <f>L89/14*100</f>
        <v>50</v>
      </c>
      <c r="M90" s="285">
        <f>M89/14*100</f>
        <v>50</v>
      </c>
      <c r="N90" s="285">
        <f>N89/14*100</f>
        <v>64.285714285714292</v>
      </c>
    </row>
    <row r="92" spans="1:14" ht="30" x14ac:dyDescent="0.7">
      <c r="A92" s="630" t="s">
        <v>668</v>
      </c>
      <c r="B92" s="630"/>
      <c r="C92" s="630"/>
      <c r="D92" s="630"/>
      <c r="E92" s="630"/>
      <c r="F92" s="630"/>
      <c r="G92" s="630"/>
      <c r="H92" s="630"/>
      <c r="I92" s="630"/>
      <c r="J92" s="630"/>
      <c r="K92" s="630"/>
      <c r="L92" s="630"/>
      <c r="M92" s="630"/>
      <c r="N92" s="630"/>
    </row>
    <row r="93" spans="1:14" ht="30" x14ac:dyDescent="0.7">
      <c r="A93" s="630" t="s">
        <v>847</v>
      </c>
      <c r="B93" s="630"/>
      <c r="C93" s="630"/>
      <c r="D93" s="630"/>
      <c r="E93" s="630"/>
      <c r="F93" s="630"/>
      <c r="G93" s="630"/>
      <c r="H93" s="630"/>
      <c r="I93" s="630"/>
      <c r="J93" s="630"/>
      <c r="K93" s="630"/>
      <c r="L93" s="630"/>
      <c r="M93" s="630"/>
      <c r="N93" s="630"/>
    </row>
    <row r="94" spans="1:14" ht="30" x14ac:dyDescent="0.7">
      <c r="A94" s="630" t="s">
        <v>824</v>
      </c>
      <c r="B94" s="630"/>
      <c r="C94" s="630"/>
      <c r="D94" s="630"/>
      <c r="E94" s="630"/>
      <c r="F94" s="630"/>
      <c r="G94" s="630"/>
      <c r="H94" s="630"/>
      <c r="I94" s="630"/>
      <c r="J94" s="630"/>
      <c r="K94" s="630"/>
      <c r="L94" s="630"/>
      <c r="M94" s="630"/>
      <c r="N94" s="630"/>
    </row>
    <row r="95" spans="1:14" ht="30" x14ac:dyDescent="0.7">
      <c r="A95" s="630" t="s">
        <v>854</v>
      </c>
      <c r="B95" s="630"/>
      <c r="C95" s="630"/>
      <c r="D95" s="630"/>
      <c r="E95" s="630"/>
      <c r="F95" s="630"/>
      <c r="G95" s="630"/>
      <c r="H95" s="630"/>
      <c r="I95" s="630"/>
      <c r="J95" s="630"/>
      <c r="K95" s="630"/>
      <c r="L95" s="630"/>
      <c r="M95" s="630"/>
      <c r="N95" s="630"/>
    </row>
    <row r="96" spans="1:14" ht="30" x14ac:dyDescent="0.7">
      <c r="A96" s="611" t="s">
        <v>825</v>
      </c>
      <c r="B96" s="611"/>
      <c r="C96" s="611"/>
      <c r="D96" s="611"/>
      <c r="E96" s="611"/>
      <c r="F96" s="611"/>
      <c r="G96" s="611"/>
      <c r="H96" s="611"/>
      <c r="I96" s="611"/>
      <c r="J96" s="611"/>
      <c r="K96" s="611"/>
      <c r="L96" s="611"/>
      <c r="M96" s="611"/>
      <c r="N96" s="611"/>
    </row>
    <row r="97" spans="1:14" ht="30" x14ac:dyDescent="0.7">
      <c r="A97" s="612" t="s">
        <v>848</v>
      </c>
      <c r="B97" s="613"/>
      <c r="C97" s="613"/>
      <c r="D97" s="613"/>
      <c r="E97" s="613"/>
      <c r="F97" s="613"/>
      <c r="G97" s="613"/>
      <c r="H97" s="613"/>
      <c r="I97" s="613"/>
      <c r="J97" s="613"/>
      <c r="K97" s="613"/>
      <c r="L97" s="613"/>
      <c r="M97" s="613"/>
      <c r="N97" s="614"/>
    </row>
    <row r="98" spans="1:14" x14ac:dyDescent="0.7">
      <c r="A98" s="615" t="s">
        <v>513</v>
      </c>
      <c r="B98" s="618" t="s">
        <v>828</v>
      </c>
      <c r="C98" s="619"/>
      <c r="D98" s="619"/>
      <c r="E98" s="619"/>
      <c r="F98" s="620"/>
      <c r="G98" s="618" t="s">
        <v>829</v>
      </c>
      <c r="H98" s="619"/>
      <c r="I98" s="619"/>
      <c r="J98" s="619"/>
      <c r="K98" s="620"/>
      <c r="L98" s="621" t="s">
        <v>849</v>
      </c>
      <c r="M98" s="622"/>
      <c r="N98" s="623"/>
    </row>
    <row r="99" spans="1:14" ht="81" x14ac:dyDescent="0.7">
      <c r="A99" s="616"/>
      <c r="B99" s="273" t="s">
        <v>670</v>
      </c>
      <c r="C99" s="274" t="s">
        <v>671</v>
      </c>
      <c r="D99" s="274" t="s">
        <v>672</v>
      </c>
      <c r="E99" s="275" t="s">
        <v>673</v>
      </c>
      <c r="F99" s="276" t="s">
        <v>674</v>
      </c>
      <c r="G99" s="273" t="s">
        <v>675</v>
      </c>
      <c r="H99" s="273" t="s">
        <v>676</v>
      </c>
      <c r="I99" s="273" t="s">
        <v>677</v>
      </c>
      <c r="J99" s="277" t="s">
        <v>678</v>
      </c>
      <c r="K99" s="276" t="s">
        <v>674</v>
      </c>
      <c r="L99" s="624"/>
      <c r="M99" s="625"/>
      <c r="N99" s="626"/>
    </row>
    <row r="100" spans="1:14" x14ac:dyDescent="0.7">
      <c r="A100" s="617"/>
      <c r="B100" s="272" t="s">
        <v>238</v>
      </c>
      <c r="C100" s="272" t="s">
        <v>679</v>
      </c>
      <c r="D100" s="272" t="s">
        <v>240</v>
      </c>
      <c r="E100" s="272" t="s">
        <v>680</v>
      </c>
      <c r="F100" s="272" t="s">
        <v>681</v>
      </c>
      <c r="G100" s="272" t="s">
        <v>243</v>
      </c>
      <c r="H100" s="272" t="s">
        <v>682</v>
      </c>
      <c r="I100" s="272" t="s">
        <v>245</v>
      </c>
      <c r="J100" s="272" t="s">
        <v>683</v>
      </c>
      <c r="K100" s="272" t="s">
        <v>684</v>
      </c>
      <c r="L100" s="278" t="s">
        <v>685</v>
      </c>
      <c r="M100" s="278" t="s">
        <v>686</v>
      </c>
      <c r="N100" s="278" t="s">
        <v>687</v>
      </c>
    </row>
    <row r="101" spans="1:14" x14ac:dyDescent="0.7">
      <c r="A101" s="393" t="s">
        <v>730</v>
      </c>
      <c r="B101" s="308">
        <v>1781740867.1600001</v>
      </c>
      <c r="C101" s="308">
        <v>1633262461.5633333</v>
      </c>
      <c r="D101" s="308">
        <v>1657533439.5900002</v>
      </c>
      <c r="E101" s="302">
        <v>24270978.02666688</v>
      </c>
      <c r="F101" s="281">
        <v>1.486042727231671</v>
      </c>
      <c r="G101" s="308">
        <v>2524256448.9099994</v>
      </c>
      <c r="H101" s="308">
        <v>2313901744.834166</v>
      </c>
      <c r="I101" s="308">
        <v>2304825934.54</v>
      </c>
      <c r="J101" s="282">
        <v>-9075810.2941660881</v>
      </c>
      <c r="K101" s="281">
        <v>-0.39222971824227298</v>
      </c>
      <c r="L101" s="281" t="s">
        <v>704</v>
      </c>
      <c r="M101" s="281" t="s">
        <v>704</v>
      </c>
      <c r="N101" s="281" t="s">
        <v>704</v>
      </c>
    </row>
    <row r="102" spans="1:14" x14ac:dyDescent="0.7">
      <c r="A102" s="393" t="s">
        <v>731</v>
      </c>
      <c r="B102" s="302">
        <v>65671642.130000003</v>
      </c>
      <c r="C102" s="302">
        <v>60199005.285833336</v>
      </c>
      <c r="D102" s="302">
        <v>59210618.390000001</v>
      </c>
      <c r="E102" s="302">
        <v>-988386.89583333582</v>
      </c>
      <c r="F102" s="281">
        <v>-1.6418658267530102</v>
      </c>
      <c r="G102" s="282">
        <v>127304258.71999997</v>
      </c>
      <c r="H102" s="282">
        <v>116695570.49333331</v>
      </c>
      <c r="I102" s="282">
        <v>116245380.08000001</v>
      </c>
      <c r="J102" s="282">
        <v>-450190.41333329678</v>
      </c>
      <c r="K102" s="281">
        <v>-0.38578192079622736</v>
      </c>
      <c r="L102" s="281" t="s">
        <v>704</v>
      </c>
      <c r="M102" s="281" t="s">
        <v>704</v>
      </c>
      <c r="N102" s="281" t="s">
        <v>704</v>
      </c>
    </row>
    <row r="103" spans="1:14" x14ac:dyDescent="0.7">
      <c r="A103" s="393" t="s">
        <v>732</v>
      </c>
      <c r="B103" s="302">
        <v>50860262.780000001</v>
      </c>
      <c r="C103" s="302">
        <v>46621907.548333332</v>
      </c>
      <c r="D103" s="302">
        <v>46677542.18</v>
      </c>
      <c r="E103" s="302">
        <v>55634.631666667759</v>
      </c>
      <c r="F103" s="281">
        <v>0.11933152157918647</v>
      </c>
      <c r="G103" s="282">
        <v>90499942.659999996</v>
      </c>
      <c r="H103" s="282">
        <v>82958280.771666661</v>
      </c>
      <c r="I103" s="282">
        <v>85198794.859999999</v>
      </c>
      <c r="J103" s="282">
        <v>2240514.0883333385</v>
      </c>
      <c r="K103" s="281">
        <v>2.700772083862371</v>
      </c>
      <c r="L103" s="281" t="s">
        <v>704</v>
      </c>
      <c r="M103" s="281" t="s">
        <v>704</v>
      </c>
      <c r="N103" s="281" t="s">
        <v>704</v>
      </c>
    </row>
    <row r="104" spans="1:14" x14ac:dyDescent="0.7">
      <c r="A104" s="393" t="s">
        <v>733</v>
      </c>
      <c r="B104" s="302">
        <v>190492517.5</v>
      </c>
      <c r="C104" s="302">
        <v>174618141.04166669</v>
      </c>
      <c r="D104" s="302">
        <v>188510545.17000002</v>
      </c>
      <c r="E104" s="302">
        <v>13892404.12833333</v>
      </c>
      <c r="F104" s="281">
        <v>7.9558767751504016</v>
      </c>
      <c r="G104" s="282">
        <v>253399546.25999999</v>
      </c>
      <c r="H104" s="282">
        <v>232282917.405</v>
      </c>
      <c r="I104" s="282">
        <v>231842512.60000002</v>
      </c>
      <c r="J104" s="282">
        <v>-440404.80499997735</v>
      </c>
      <c r="K104" s="281">
        <v>-0.18959844741062193</v>
      </c>
      <c r="L104" s="281" t="s">
        <v>703</v>
      </c>
      <c r="M104" s="281" t="s">
        <v>704</v>
      </c>
      <c r="N104" s="281" t="s">
        <v>704</v>
      </c>
    </row>
    <row r="105" spans="1:14" x14ac:dyDescent="0.7">
      <c r="A105" s="393" t="s">
        <v>734</v>
      </c>
      <c r="B105" s="302">
        <v>121373517.80000001</v>
      </c>
      <c r="C105" s="302">
        <v>111259057.98333335</v>
      </c>
      <c r="D105" s="302">
        <v>120584264.5</v>
      </c>
      <c r="E105" s="302">
        <v>9325206.5166666508</v>
      </c>
      <c r="F105" s="281">
        <v>8.3815256804201699</v>
      </c>
      <c r="G105" s="282">
        <v>212776790.94999999</v>
      </c>
      <c r="H105" s="282">
        <v>195045391.70416668</v>
      </c>
      <c r="I105" s="282">
        <v>195372867.31000003</v>
      </c>
      <c r="J105" s="282">
        <v>327475.60583335161</v>
      </c>
      <c r="K105" s="281">
        <v>0.1678971253676412</v>
      </c>
      <c r="L105" s="281" t="s">
        <v>703</v>
      </c>
      <c r="M105" s="281" t="s">
        <v>704</v>
      </c>
      <c r="N105" s="281" t="s">
        <v>704</v>
      </c>
    </row>
    <row r="106" spans="1:14" x14ac:dyDescent="0.7">
      <c r="A106" s="393" t="s">
        <v>735</v>
      </c>
      <c r="B106" s="302">
        <v>68108734.719999999</v>
      </c>
      <c r="C106" s="302">
        <v>62433006.826666668</v>
      </c>
      <c r="D106" s="302">
        <v>65367839.510000005</v>
      </c>
      <c r="E106" s="302">
        <v>2934832.6833333373</v>
      </c>
      <c r="F106" s="281">
        <v>4.7007710064026558</v>
      </c>
      <c r="G106" s="282">
        <v>125709645.03999998</v>
      </c>
      <c r="H106" s="282">
        <v>115233841.28666665</v>
      </c>
      <c r="I106" s="282">
        <v>111930888.50999999</v>
      </c>
      <c r="J106" s="282">
        <v>-3302952.7766666561</v>
      </c>
      <c r="K106" s="281">
        <v>-2.8663044985629846</v>
      </c>
      <c r="L106" s="281" t="s">
        <v>704</v>
      </c>
      <c r="M106" s="281" t="s">
        <v>704</v>
      </c>
      <c r="N106" s="281" t="s">
        <v>704</v>
      </c>
    </row>
    <row r="107" spans="1:14" x14ac:dyDescent="0.7">
      <c r="A107" s="393" t="s">
        <v>736</v>
      </c>
      <c r="B107" s="302">
        <v>32798840.319999997</v>
      </c>
      <c r="C107" s="302">
        <v>30065603.626666661</v>
      </c>
      <c r="D107" s="302">
        <v>28825013.759999998</v>
      </c>
      <c r="E107" s="302">
        <v>-1240589.8666666634</v>
      </c>
      <c r="F107" s="281">
        <v>-4.1262762659663466</v>
      </c>
      <c r="G107" s="282">
        <v>55456402.559999987</v>
      </c>
      <c r="H107" s="282">
        <v>50835035.679999992</v>
      </c>
      <c r="I107" s="282">
        <v>54554710.039999992</v>
      </c>
      <c r="J107" s="282">
        <v>3719674.3599999994</v>
      </c>
      <c r="K107" s="281">
        <v>7.3171471412253375</v>
      </c>
      <c r="L107" s="281" t="s">
        <v>704</v>
      </c>
      <c r="M107" s="281" t="s">
        <v>703</v>
      </c>
      <c r="N107" s="281" t="s">
        <v>704</v>
      </c>
    </row>
    <row r="108" spans="1:14" x14ac:dyDescent="0.7">
      <c r="A108" s="393" t="s">
        <v>737</v>
      </c>
      <c r="B108" s="302">
        <v>326624341.28000003</v>
      </c>
      <c r="C108" s="302">
        <v>299405646.17333335</v>
      </c>
      <c r="D108" s="302">
        <v>299321435.55000001</v>
      </c>
      <c r="E108" s="302">
        <v>-84210.623333334923</v>
      </c>
      <c r="F108" s="281">
        <v>-2.812593029210388E-2</v>
      </c>
      <c r="G108" s="282">
        <v>571603673.31999993</v>
      </c>
      <c r="H108" s="282">
        <v>523970033.87666661</v>
      </c>
      <c r="I108" s="282">
        <v>542589582.99999988</v>
      </c>
      <c r="J108" s="282">
        <v>18619549.123333275</v>
      </c>
      <c r="K108" s="281">
        <v>3.5535522872508376</v>
      </c>
      <c r="L108" s="281" t="s">
        <v>704</v>
      </c>
      <c r="M108" s="281" t="s">
        <v>704</v>
      </c>
      <c r="N108" s="281" t="s">
        <v>704</v>
      </c>
    </row>
    <row r="109" spans="1:14" x14ac:dyDescent="0.7">
      <c r="A109" s="393" t="s">
        <v>738</v>
      </c>
      <c r="B109" s="302">
        <v>58755770.520000003</v>
      </c>
      <c r="C109" s="302">
        <v>53859456.310000002</v>
      </c>
      <c r="D109" s="302">
        <v>54227466.619999997</v>
      </c>
      <c r="E109" s="302">
        <v>368010.30999999493</v>
      </c>
      <c r="F109" s="281">
        <v>0.68327891741392688</v>
      </c>
      <c r="G109" s="282">
        <v>104405492.84999999</v>
      </c>
      <c r="H109" s="282">
        <v>95705035.112499982</v>
      </c>
      <c r="I109" s="282">
        <v>103326297.57000001</v>
      </c>
      <c r="J109" s="282">
        <v>7621262.4575000256</v>
      </c>
      <c r="K109" s="281">
        <v>7.963282651264203</v>
      </c>
      <c r="L109" s="281" t="s">
        <v>704</v>
      </c>
      <c r="M109" s="281" t="s">
        <v>703</v>
      </c>
      <c r="N109" s="281" t="s">
        <v>704</v>
      </c>
    </row>
    <row r="110" spans="1:14" x14ac:dyDescent="0.7">
      <c r="A110" s="393" t="s">
        <v>739</v>
      </c>
      <c r="B110" s="302">
        <v>98751431.640000001</v>
      </c>
      <c r="C110" s="302">
        <v>90522145.670000002</v>
      </c>
      <c r="D110" s="302">
        <v>95833983.5</v>
      </c>
      <c r="E110" s="302">
        <v>5311837.8299999982</v>
      </c>
      <c r="F110" s="281">
        <v>5.8679981464031927</v>
      </c>
      <c r="G110" s="282">
        <v>210636091.97000003</v>
      </c>
      <c r="H110" s="282">
        <v>193083084.30583337</v>
      </c>
      <c r="I110" s="282">
        <v>200107412.25999999</v>
      </c>
      <c r="J110" s="282">
        <v>7024327.954166621</v>
      </c>
      <c r="K110" s="281">
        <v>3.6379820528661422</v>
      </c>
      <c r="L110" s="281" t="s">
        <v>703</v>
      </c>
      <c r="M110" s="281" t="s">
        <v>704</v>
      </c>
      <c r="N110" s="281" t="s">
        <v>704</v>
      </c>
    </row>
    <row r="111" spans="1:14" x14ac:dyDescent="0.7">
      <c r="A111" s="393" t="s">
        <v>740</v>
      </c>
      <c r="B111" s="302">
        <v>113175405.23</v>
      </c>
      <c r="C111" s="302">
        <v>103744121.46083334</v>
      </c>
      <c r="D111" s="302">
        <v>106106495.44</v>
      </c>
      <c r="E111" s="302">
        <v>2362373.9791666567</v>
      </c>
      <c r="F111" s="281">
        <v>2.2771159906718448</v>
      </c>
      <c r="G111" s="282">
        <v>193093702.85999998</v>
      </c>
      <c r="H111" s="282">
        <v>177002560.95499998</v>
      </c>
      <c r="I111" s="282">
        <v>183569432.26000002</v>
      </c>
      <c r="J111" s="282">
        <v>6566871.305000037</v>
      </c>
      <c r="K111" s="281">
        <v>3.7100431030879588</v>
      </c>
      <c r="L111" s="281" t="s">
        <v>704</v>
      </c>
      <c r="M111" s="281" t="s">
        <v>704</v>
      </c>
      <c r="N111" s="281" t="s">
        <v>704</v>
      </c>
    </row>
    <row r="112" spans="1:14" x14ac:dyDescent="0.7">
      <c r="A112" s="393" t="s">
        <v>741</v>
      </c>
      <c r="B112" s="302">
        <v>69862679.439999998</v>
      </c>
      <c r="C112" s="302">
        <v>64040789.486666664</v>
      </c>
      <c r="D112" s="302">
        <v>64173879.890000001</v>
      </c>
      <c r="E112" s="302">
        <v>133090.40333333611</v>
      </c>
      <c r="F112" s="281">
        <v>0.20782130326648399</v>
      </c>
      <c r="G112" s="282">
        <v>113406312.71000002</v>
      </c>
      <c r="H112" s="282">
        <v>103955786.65083335</v>
      </c>
      <c r="I112" s="282">
        <v>99933680.219999999</v>
      </c>
      <c r="J112" s="282">
        <v>-4022106.4308333546</v>
      </c>
      <c r="K112" s="281">
        <v>-3.8690548745908715</v>
      </c>
      <c r="L112" s="281" t="s">
        <v>704</v>
      </c>
      <c r="M112" s="281" t="s">
        <v>704</v>
      </c>
      <c r="N112" s="281" t="s">
        <v>704</v>
      </c>
    </row>
    <row r="113" spans="1:14" x14ac:dyDescent="0.7">
      <c r="A113" s="393" t="s">
        <v>742</v>
      </c>
      <c r="B113" s="302">
        <v>39815046.039999999</v>
      </c>
      <c r="C113" s="302">
        <v>36497125.536666669</v>
      </c>
      <c r="D113" s="302">
        <v>36623067.290000007</v>
      </c>
      <c r="E113" s="302">
        <v>125941.7533333376</v>
      </c>
      <c r="F113" s="281">
        <v>0.34507307488314609</v>
      </c>
      <c r="G113" s="282">
        <v>69199964.890000015</v>
      </c>
      <c r="H113" s="282">
        <v>63433301.149166681</v>
      </c>
      <c r="I113" s="282">
        <v>66559577.010000013</v>
      </c>
      <c r="J113" s="282">
        <v>3126275.8608333319</v>
      </c>
      <c r="K113" s="281">
        <v>4.9284457914017956</v>
      </c>
      <c r="L113" s="281" t="s">
        <v>704</v>
      </c>
      <c r="M113" s="281" t="s">
        <v>704</v>
      </c>
      <c r="N113" s="281" t="s">
        <v>704</v>
      </c>
    </row>
    <row r="114" spans="1:14" x14ac:dyDescent="0.7">
      <c r="A114" s="393" t="s">
        <v>743</v>
      </c>
      <c r="B114" s="302">
        <v>68730524.829999998</v>
      </c>
      <c r="C114" s="302">
        <v>63002981.094166659</v>
      </c>
      <c r="D114" s="302">
        <v>68923887.010000005</v>
      </c>
      <c r="E114" s="302">
        <v>5920905.9158333465</v>
      </c>
      <c r="F114" s="281">
        <v>9.3978186635069445</v>
      </c>
      <c r="G114" s="282">
        <v>109631353.14999999</v>
      </c>
      <c r="H114" s="282">
        <v>100495407.05416666</v>
      </c>
      <c r="I114" s="282">
        <v>116175761.05999997</v>
      </c>
      <c r="J114" s="282">
        <v>15680354.005833313</v>
      </c>
      <c r="K114" s="281">
        <v>15.6030553688704</v>
      </c>
      <c r="L114" s="281" t="s">
        <v>703</v>
      </c>
      <c r="M114" s="281" t="s">
        <v>703</v>
      </c>
      <c r="N114" s="281" t="s">
        <v>703</v>
      </c>
    </row>
    <row r="115" spans="1:14" x14ac:dyDescent="0.7">
      <c r="A115" s="393" t="s">
        <v>744</v>
      </c>
      <c r="B115" s="302">
        <v>57315626.799999997</v>
      </c>
      <c r="C115" s="302">
        <v>52539324.56666667</v>
      </c>
      <c r="D115" s="302">
        <v>53944452.519999996</v>
      </c>
      <c r="E115" s="302">
        <v>1405127.9533333257</v>
      </c>
      <c r="F115" s="281">
        <v>2.6744309427700608</v>
      </c>
      <c r="G115" s="282">
        <v>103672454.01000002</v>
      </c>
      <c r="H115" s="282">
        <v>95033082.842500031</v>
      </c>
      <c r="I115" s="282">
        <v>98852129.629999995</v>
      </c>
      <c r="J115" s="282">
        <v>3819046.7874999642</v>
      </c>
      <c r="K115" s="281">
        <v>4.018649793598021</v>
      </c>
      <c r="L115" s="281" t="s">
        <v>704</v>
      </c>
      <c r="M115" s="281" t="s">
        <v>704</v>
      </c>
      <c r="N115" s="281" t="s">
        <v>704</v>
      </c>
    </row>
    <row r="116" spans="1:14" x14ac:dyDescent="0.7">
      <c r="A116" s="393" t="s">
        <v>745</v>
      </c>
      <c r="B116" s="302">
        <v>45239864.119999997</v>
      </c>
      <c r="C116" s="302">
        <v>41469875.443333328</v>
      </c>
      <c r="D116" s="302">
        <v>43090938.590000004</v>
      </c>
      <c r="E116" s="302">
        <v>1621063.1466666758</v>
      </c>
      <c r="F116" s="281">
        <v>3.909013782502877</v>
      </c>
      <c r="G116" s="282">
        <v>90185294.850000009</v>
      </c>
      <c r="H116" s="282">
        <v>82669853.612500012</v>
      </c>
      <c r="I116" s="282">
        <v>83129822.209999979</v>
      </c>
      <c r="J116" s="282">
        <v>459968.59749996662</v>
      </c>
      <c r="K116" s="281">
        <v>0.55639217610809655</v>
      </c>
      <c r="L116" s="281" t="s">
        <v>704</v>
      </c>
      <c r="M116" s="281" t="s">
        <v>704</v>
      </c>
      <c r="N116" s="281" t="s">
        <v>704</v>
      </c>
    </row>
    <row r="117" spans="1:14" x14ac:dyDescent="0.7">
      <c r="A117" s="393" t="s">
        <v>746</v>
      </c>
      <c r="B117" s="302">
        <v>390907449.81999999</v>
      </c>
      <c r="C117" s="302">
        <v>358331829.00166667</v>
      </c>
      <c r="D117" s="302">
        <v>353855810.19</v>
      </c>
      <c r="E117" s="302">
        <v>-4476018.8116666675</v>
      </c>
      <c r="F117" s="281">
        <v>-1.2491267728398889</v>
      </c>
      <c r="G117" s="282">
        <v>715281917.99000001</v>
      </c>
      <c r="H117" s="282">
        <v>655675091.49083328</v>
      </c>
      <c r="I117" s="282">
        <v>573953801.57000005</v>
      </c>
      <c r="J117" s="282">
        <v>-81721289.92083323</v>
      </c>
      <c r="K117" s="281">
        <v>-12.463686814001191</v>
      </c>
      <c r="L117" s="281" t="s">
        <v>704</v>
      </c>
      <c r="M117" s="281" t="s">
        <v>703</v>
      </c>
      <c r="N117" s="281" t="s">
        <v>704</v>
      </c>
    </row>
    <row r="118" spans="1:14" x14ac:dyDescent="0.7">
      <c r="A118" s="393" t="s">
        <v>747</v>
      </c>
      <c r="B118" s="302">
        <v>51180044.650000006</v>
      </c>
      <c r="C118" s="302">
        <v>46915040.929166675</v>
      </c>
      <c r="D118" s="302">
        <v>49664593.400000006</v>
      </c>
      <c r="E118" s="302">
        <v>2749552.4708333313</v>
      </c>
      <c r="F118" s="281">
        <v>5.8607056849522188</v>
      </c>
      <c r="G118" s="282">
        <v>92534555.560000017</v>
      </c>
      <c r="H118" s="282">
        <v>84823342.596666679</v>
      </c>
      <c r="I118" s="282">
        <v>86862603.969999999</v>
      </c>
      <c r="J118" s="282">
        <v>2039261.37333332</v>
      </c>
      <c r="K118" s="281">
        <v>2.4041275796333181</v>
      </c>
      <c r="L118" s="281" t="s">
        <v>703</v>
      </c>
      <c r="M118" s="281" t="s">
        <v>704</v>
      </c>
      <c r="N118" s="281" t="s">
        <v>704</v>
      </c>
    </row>
    <row r="119" spans="1:14" x14ac:dyDescent="0.7">
      <c r="A119" s="285" t="s">
        <v>748</v>
      </c>
      <c r="B119" s="304">
        <f>SUM(B101:B118)</f>
        <v>3631404566.7800007</v>
      </c>
      <c r="C119" s="304">
        <f>SUM(C101:C118)</f>
        <v>3328787519.5483336</v>
      </c>
      <c r="D119" s="304">
        <f>SUM(D101:D118)</f>
        <v>3392475273.1000009</v>
      </c>
      <c r="E119" s="304">
        <f t="shared" ref="E119" si="22">+D119-C119</f>
        <v>63687753.551667213</v>
      </c>
      <c r="F119" s="285">
        <f t="shared" ref="F119" si="23">+E119/C119*100</f>
        <v>1.9132417788056559</v>
      </c>
      <c r="G119" s="286">
        <f>SUM(G101:G118)</f>
        <v>5763053849.2599993</v>
      </c>
      <c r="H119" s="286">
        <f>SUM(H101:H118)</f>
        <v>5282799361.8216658</v>
      </c>
      <c r="I119" s="286">
        <f>SUM(I101:I118)</f>
        <v>5255031188.6999998</v>
      </c>
      <c r="J119" s="286">
        <f t="shared" ref="J119" si="24">+I119-H119</f>
        <v>-27768173.121665955</v>
      </c>
      <c r="K119" s="285">
        <f t="shared" ref="K119" si="25">+J119/H119*100</f>
        <v>-0.52563368812270517</v>
      </c>
      <c r="L119" s="287" t="str">
        <f t="shared" ref="L119" si="26">IF(AND(F119&gt;=-5.01, F119&lt;=5.01),"ผ่าน", "ไม่ผ่าน")</f>
        <v>ผ่าน</v>
      </c>
      <c r="M119" s="287" t="str">
        <f t="shared" ref="M119" si="27">IF(AND(K119&gt;=-5.01, K119&lt;=5.01),"ผ่าน", "ไม่ผ่าน")</f>
        <v>ผ่าน</v>
      </c>
      <c r="N119" s="285" t="str">
        <f t="shared" ref="N119" si="28">IF(OR(L119="ผ่าน", M119="ผ่าน"),"ผ่าน", "ไม่ผ่าน")</f>
        <v>ผ่าน</v>
      </c>
    </row>
    <row r="120" spans="1:14" x14ac:dyDescent="0.7">
      <c r="A120" s="638" t="s">
        <v>749</v>
      </c>
      <c r="B120" s="639"/>
      <c r="C120" s="639"/>
      <c r="D120" s="639"/>
      <c r="E120" s="639"/>
      <c r="F120" s="639"/>
      <c r="G120" s="639"/>
      <c r="H120" s="639"/>
      <c r="I120" s="639"/>
      <c r="J120" s="639"/>
      <c r="K120" s="640"/>
      <c r="L120" s="306">
        <f>COUNTIF(L101:L118,"ผ่าน")</f>
        <v>13</v>
      </c>
      <c r="M120" s="306">
        <f>COUNTIF(M101:M118,"ผ่าน")</f>
        <v>14</v>
      </c>
      <c r="N120" s="306">
        <f>COUNTIF(N101:N118,"ผ่าน")</f>
        <v>17</v>
      </c>
    </row>
    <row r="121" spans="1:14" x14ac:dyDescent="0.7">
      <c r="A121" s="638" t="s">
        <v>855</v>
      </c>
      <c r="B121" s="639"/>
      <c r="C121" s="639"/>
      <c r="D121" s="639"/>
      <c r="E121" s="639"/>
      <c r="F121" s="639"/>
      <c r="G121" s="639"/>
      <c r="H121" s="639"/>
      <c r="I121" s="639"/>
      <c r="J121" s="639"/>
      <c r="K121" s="640"/>
      <c r="L121" s="285">
        <f>L120/18*100</f>
        <v>72.222222222222214</v>
      </c>
      <c r="M121" s="285">
        <f>M120/18*100</f>
        <v>77.777777777777786</v>
      </c>
      <c r="N121" s="285">
        <f>N120/18*100</f>
        <v>94.444444444444443</v>
      </c>
    </row>
    <row r="123" spans="1:14" ht="30" x14ac:dyDescent="0.7">
      <c r="A123" s="630" t="s">
        <v>668</v>
      </c>
      <c r="B123" s="630"/>
      <c r="C123" s="630"/>
      <c r="D123" s="630"/>
      <c r="E123" s="630"/>
      <c r="F123" s="630"/>
      <c r="G123" s="630"/>
      <c r="H123" s="630"/>
      <c r="I123" s="630"/>
      <c r="J123" s="630"/>
      <c r="K123" s="630"/>
      <c r="L123" s="630"/>
      <c r="M123" s="630"/>
      <c r="N123" s="630"/>
    </row>
    <row r="124" spans="1:14" ht="30" x14ac:dyDescent="0.7">
      <c r="A124" s="630" t="s">
        <v>847</v>
      </c>
      <c r="B124" s="630"/>
      <c r="C124" s="630"/>
      <c r="D124" s="630"/>
      <c r="E124" s="630"/>
      <c r="F124" s="630"/>
      <c r="G124" s="630"/>
      <c r="H124" s="630"/>
      <c r="I124" s="630"/>
      <c r="J124" s="630"/>
      <c r="K124" s="630"/>
      <c r="L124" s="630"/>
      <c r="M124" s="630"/>
      <c r="N124" s="630"/>
    </row>
    <row r="125" spans="1:14" ht="30" x14ac:dyDescent="0.7">
      <c r="A125" s="630" t="s">
        <v>824</v>
      </c>
      <c r="B125" s="630"/>
      <c r="C125" s="630"/>
      <c r="D125" s="630"/>
      <c r="E125" s="630"/>
      <c r="F125" s="630"/>
      <c r="G125" s="630"/>
      <c r="H125" s="630"/>
      <c r="I125" s="630"/>
      <c r="J125" s="630"/>
      <c r="K125" s="630"/>
      <c r="L125" s="630"/>
      <c r="M125" s="630"/>
      <c r="N125" s="630"/>
    </row>
    <row r="126" spans="1:14" ht="30" x14ac:dyDescent="0.7">
      <c r="A126" s="630" t="s">
        <v>856</v>
      </c>
      <c r="B126" s="630"/>
      <c r="C126" s="630"/>
      <c r="D126" s="630"/>
      <c r="E126" s="630"/>
      <c r="F126" s="630"/>
      <c r="G126" s="630"/>
      <c r="H126" s="630"/>
      <c r="I126" s="630"/>
      <c r="J126" s="630"/>
      <c r="K126" s="630"/>
      <c r="L126" s="630"/>
      <c r="M126" s="630"/>
      <c r="N126" s="630"/>
    </row>
    <row r="127" spans="1:14" ht="30" x14ac:dyDescent="0.7">
      <c r="A127" s="611" t="s">
        <v>825</v>
      </c>
      <c r="B127" s="611"/>
      <c r="C127" s="611"/>
      <c r="D127" s="611"/>
      <c r="E127" s="611"/>
      <c r="F127" s="611"/>
      <c r="G127" s="611"/>
      <c r="H127" s="611"/>
      <c r="I127" s="611"/>
      <c r="J127" s="611"/>
      <c r="K127" s="611"/>
      <c r="L127" s="611"/>
      <c r="M127" s="611"/>
      <c r="N127" s="611"/>
    </row>
    <row r="128" spans="1:14" ht="30" x14ac:dyDescent="0.7">
      <c r="A128" s="612" t="s">
        <v>848</v>
      </c>
      <c r="B128" s="613"/>
      <c r="C128" s="613"/>
      <c r="D128" s="613"/>
      <c r="E128" s="613"/>
      <c r="F128" s="613"/>
      <c r="G128" s="613"/>
      <c r="H128" s="613"/>
      <c r="I128" s="613"/>
      <c r="J128" s="613"/>
      <c r="K128" s="613"/>
      <c r="L128" s="613"/>
      <c r="M128" s="613"/>
      <c r="N128" s="614"/>
    </row>
    <row r="129" spans="1:14" x14ac:dyDescent="0.7">
      <c r="A129" s="615" t="s">
        <v>513</v>
      </c>
      <c r="B129" s="618" t="s">
        <v>828</v>
      </c>
      <c r="C129" s="619"/>
      <c r="D129" s="619"/>
      <c r="E129" s="619"/>
      <c r="F129" s="620"/>
      <c r="G129" s="618" t="s">
        <v>829</v>
      </c>
      <c r="H129" s="619"/>
      <c r="I129" s="619"/>
      <c r="J129" s="619"/>
      <c r="K129" s="620"/>
      <c r="L129" s="621" t="s">
        <v>849</v>
      </c>
      <c r="M129" s="622"/>
      <c r="N129" s="623"/>
    </row>
    <row r="130" spans="1:14" ht="81" x14ac:dyDescent="0.7">
      <c r="A130" s="616"/>
      <c r="B130" s="273" t="s">
        <v>670</v>
      </c>
      <c r="C130" s="274" t="s">
        <v>671</v>
      </c>
      <c r="D130" s="274" t="s">
        <v>672</v>
      </c>
      <c r="E130" s="275" t="s">
        <v>673</v>
      </c>
      <c r="F130" s="276" t="s">
        <v>674</v>
      </c>
      <c r="G130" s="273" t="s">
        <v>675</v>
      </c>
      <c r="H130" s="273" t="s">
        <v>676</v>
      </c>
      <c r="I130" s="273" t="s">
        <v>677</v>
      </c>
      <c r="J130" s="277" t="s">
        <v>678</v>
      </c>
      <c r="K130" s="276" t="s">
        <v>674</v>
      </c>
      <c r="L130" s="624"/>
      <c r="M130" s="625"/>
      <c r="N130" s="626"/>
    </row>
    <row r="131" spans="1:14" x14ac:dyDescent="0.7">
      <c r="A131" s="617"/>
      <c r="B131" s="272" t="s">
        <v>238</v>
      </c>
      <c r="C131" s="272" t="s">
        <v>679</v>
      </c>
      <c r="D131" s="272" t="s">
        <v>240</v>
      </c>
      <c r="E131" s="272" t="s">
        <v>680</v>
      </c>
      <c r="F131" s="272" t="s">
        <v>681</v>
      </c>
      <c r="G131" s="272" t="s">
        <v>243</v>
      </c>
      <c r="H131" s="272" t="s">
        <v>682</v>
      </c>
      <c r="I131" s="272" t="s">
        <v>245</v>
      </c>
      <c r="J131" s="272" t="s">
        <v>683</v>
      </c>
      <c r="K131" s="272" t="s">
        <v>684</v>
      </c>
      <c r="L131" s="278" t="s">
        <v>685</v>
      </c>
      <c r="M131" s="278" t="s">
        <v>686</v>
      </c>
      <c r="N131" s="278" t="s">
        <v>687</v>
      </c>
    </row>
    <row r="132" spans="1:14" x14ac:dyDescent="0.7">
      <c r="A132" s="307" t="s">
        <v>750</v>
      </c>
      <c r="B132" s="300">
        <v>992300000</v>
      </c>
      <c r="C132" s="300">
        <v>909608333.33333337</v>
      </c>
      <c r="D132" s="300">
        <v>861130374.63000011</v>
      </c>
      <c r="E132" s="302">
        <v>-48477958.703333259</v>
      </c>
      <c r="F132" s="281">
        <v>-5.3295420596776912</v>
      </c>
      <c r="G132" s="300">
        <v>1261890000</v>
      </c>
      <c r="H132" s="300">
        <v>1156732500</v>
      </c>
      <c r="I132" s="300">
        <v>1130030053.99</v>
      </c>
      <c r="J132" s="282">
        <v>-26702446.00999999</v>
      </c>
      <c r="K132" s="281">
        <v>-2.3084374312989384</v>
      </c>
      <c r="L132" s="281" t="s">
        <v>703</v>
      </c>
      <c r="M132" s="283" t="s">
        <v>704</v>
      </c>
      <c r="N132" s="283" t="s">
        <v>704</v>
      </c>
    </row>
    <row r="133" spans="1:14" x14ac:dyDescent="0.7">
      <c r="A133" s="307" t="s">
        <v>751</v>
      </c>
      <c r="B133" s="302">
        <v>151217802.17000002</v>
      </c>
      <c r="C133" s="302">
        <v>138616318.65583336</v>
      </c>
      <c r="D133" s="302">
        <v>167878339.18000001</v>
      </c>
      <c r="E133" s="302">
        <v>29262020.524166644</v>
      </c>
      <c r="F133" s="281">
        <v>21.110083436006192</v>
      </c>
      <c r="G133" s="282">
        <v>287592252.79000002</v>
      </c>
      <c r="H133" s="282">
        <v>263626231.72416666</v>
      </c>
      <c r="I133" s="282">
        <v>264861606.35000002</v>
      </c>
      <c r="J133" s="282">
        <v>1235374.6258333623</v>
      </c>
      <c r="K133" s="281">
        <v>0.46860838458820003</v>
      </c>
      <c r="L133" s="281" t="s">
        <v>703</v>
      </c>
      <c r="M133" s="283" t="s">
        <v>704</v>
      </c>
      <c r="N133" s="283" t="s">
        <v>704</v>
      </c>
    </row>
    <row r="134" spans="1:14" x14ac:dyDescent="0.7">
      <c r="A134" s="307" t="s">
        <v>752</v>
      </c>
      <c r="B134" s="302">
        <v>57245435.279999994</v>
      </c>
      <c r="C134" s="302">
        <v>52474982.339999996</v>
      </c>
      <c r="D134" s="302">
        <v>55693963.379999995</v>
      </c>
      <c r="E134" s="302">
        <v>3218981.0399999991</v>
      </c>
      <c r="F134" s="281">
        <v>6.1343156232875433</v>
      </c>
      <c r="G134" s="282">
        <v>97679218.549999997</v>
      </c>
      <c r="H134" s="282">
        <v>89539283.670833334</v>
      </c>
      <c r="I134" s="282">
        <v>91710543.549999982</v>
      </c>
      <c r="J134" s="282">
        <v>2171259.8791666478</v>
      </c>
      <c r="K134" s="281">
        <v>2.4249243350535283</v>
      </c>
      <c r="L134" s="281" t="s">
        <v>703</v>
      </c>
      <c r="M134" s="283" t="s">
        <v>704</v>
      </c>
      <c r="N134" s="283" t="s">
        <v>704</v>
      </c>
    </row>
    <row r="135" spans="1:14" x14ac:dyDescent="0.7">
      <c r="A135" s="307" t="s">
        <v>753</v>
      </c>
      <c r="B135" s="302">
        <v>66184539.740000002</v>
      </c>
      <c r="C135" s="302">
        <v>60669161.428333335</v>
      </c>
      <c r="D135" s="302">
        <v>59336789.930000007</v>
      </c>
      <c r="E135" s="302">
        <v>-1332371.4983333275</v>
      </c>
      <c r="F135" s="281">
        <v>-2.1961264454054108</v>
      </c>
      <c r="G135" s="282">
        <v>120512986.2</v>
      </c>
      <c r="H135" s="282">
        <v>110470237.34999999</v>
      </c>
      <c r="I135" s="282">
        <v>105909239.58999997</v>
      </c>
      <c r="J135" s="282">
        <v>-4560997.7600000203</v>
      </c>
      <c r="K135" s="281">
        <v>-4.1287118317212714</v>
      </c>
      <c r="L135" s="281" t="s">
        <v>704</v>
      </c>
      <c r="M135" s="283" t="s">
        <v>704</v>
      </c>
      <c r="N135" s="283" t="s">
        <v>704</v>
      </c>
    </row>
    <row r="136" spans="1:14" x14ac:dyDescent="0.7">
      <c r="A136" s="307" t="s">
        <v>754</v>
      </c>
      <c r="B136" s="302">
        <v>479346335</v>
      </c>
      <c r="C136" s="302">
        <v>439400807.08333331</v>
      </c>
      <c r="D136" s="302">
        <v>447198352.13000005</v>
      </c>
      <c r="E136" s="302">
        <v>7797545.0466667414</v>
      </c>
      <c r="F136" s="281">
        <v>1.7745859636502488</v>
      </c>
      <c r="G136" s="282">
        <v>662631661.48999989</v>
      </c>
      <c r="H136" s="282">
        <v>607412356.36583328</v>
      </c>
      <c r="I136" s="282">
        <v>617455520.9000001</v>
      </c>
      <c r="J136" s="282">
        <v>10043164.534166813</v>
      </c>
      <c r="K136" s="281">
        <v>1.6534343480029567</v>
      </c>
      <c r="L136" s="281" t="s">
        <v>704</v>
      </c>
      <c r="M136" s="283" t="s">
        <v>704</v>
      </c>
      <c r="N136" s="283" t="s">
        <v>704</v>
      </c>
    </row>
    <row r="137" spans="1:14" x14ac:dyDescent="0.7">
      <c r="A137" s="307" t="s">
        <v>755</v>
      </c>
      <c r="B137" s="302">
        <v>33295222</v>
      </c>
      <c r="C137" s="302">
        <v>30520620.166666668</v>
      </c>
      <c r="D137" s="302">
        <v>32137005.84</v>
      </c>
      <c r="E137" s="302">
        <v>1616385.6733333319</v>
      </c>
      <c r="F137" s="281">
        <v>5.2960446560606922</v>
      </c>
      <c r="G137" s="282">
        <v>68241590.459999979</v>
      </c>
      <c r="H137" s="282">
        <v>62554791.25499998</v>
      </c>
      <c r="I137" s="282">
        <v>67158001.510000005</v>
      </c>
      <c r="J137" s="282">
        <v>4603210.255000025</v>
      </c>
      <c r="K137" s="281">
        <v>7.3586853423191503</v>
      </c>
      <c r="L137" s="281" t="s">
        <v>703</v>
      </c>
      <c r="M137" s="283" t="s">
        <v>703</v>
      </c>
      <c r="N137" s="283" t="s">
        <v>703</v>
      </c>
    </row>
    <row r="138" spans="1:14" x14ac:dyDescent="0.7">
      <c r="A138" s="307" t="s">
        <v>756</v>
      </c>
      <c r="B138" s="280">
        <v>27140519</v>
      </c>
      <c r="C138" s="280">
        <v>24878809.083333332</v>
      </c>
      <c r="D138" s="280">
        <v>24012585.539999999</v>
      </c>
      <c r="E138" s="302">
        <v>-866223.54333333299</v>
      </c>
      <c r="F138" s="281">
        <v>-3.481772541570844</v>
      </c>
      <c r="G138" s="280">
        <v>56352891.879999995</v>
      </c>
      <c r="H138" s="280">
        <v>51656817.556666665</v>
      </c>
      <c r="I138" s="280">
        <v>50432807.629999995</v>
      </c>
      <c r="J138" s="282">
        <v>-1224009.9266666695</v>
      </c>
      <c r="K138" s="281">
        <v>-2.369503164464112</v>
      </c>
      <c r="L138" s="281" t="s">
        <v>704</v>
      </c>
      <c r="M138" s="283" t="s">
        <v>704</v>
      </c>
      <c r="N138" s="283" t="s">
        <v>704</v>
      </c>
    </row>
    <row r="139" spans="1:14" x14ac:dyDescent="0.7">
      <c r="A139" s="307" t="s">
        <v>757</v>
      </c>
      <c r="B139" s="280">
        <v>36167681.579999998</v>
      </c>
      <c r="C139" s="280">
        <v>33153708.114999998</v>
      </c>
      <c r="D139" s="280">
        <v>30388328.550000001</v>
      </c>
      <c r="E139" s="302">
        <v>-2765379.5649999976</v>
      </c>
      <c r="F139" s="281">
        <v>-8.3410867810253624</v>
      </c>
      <c r="G139" s="280">
        <v>89927256.520000011</v>
      </c>
      <c r="H139" s="280">
        <v>82433318.476666674</v>
      </c>
      <c r="I139" s="280">
        <v>84541750.539999992</v>
      </c>
      <c r="J139" s="282">
        <v>2108432.0633333176</v>
      </c>
      <c r="K139" s="281">
        <v>2.5577425515510748</v>
      </c>
      <c r="L139" s="281" t="s">
        <v>703</v>
      </c>
      <c r="M139" s="283" t="s">
        <v>704</v>
      </c>
      <c r="N139" s="283" t="s">
        <v>704</v>
      </c>
    </row>
    <row r="140" spans="1:14" x14ac:dyDescent="0.7">
      <c r="A140" s="307" t="s">
        <v>758</v>
      </c>
      <c r="B140" s="280">
        <v>36594343.469999999</v>
      </c>
      <c r="C140" s="280">
        <v>33544814.8475</v>
      </c>
      <c r="D140" s="280">
        <v>30564571.279999997</v>
      </c>
      <c r="E140" s="302">
        <v>-2980243.5675000027</v>
      </c>
      <c r="F140" s="281">
        <v>-8.8843643378228734</v>
      </c>
      <c r="G140" s="280">
        <v>80048811.280000001</v>
      </c>
      <c r="H140" s="280">
        <v>73378077.00666666</v>
      </c>
      <c r="I140" s="280">
        <v>70606210.270000011</v>
      </c>
      <c r="J140" s="282">
        <v>-2771866.7366666496</v>
      </c>
      <c r="K140" s="281">
        <v>-3.7775134614318326</v>
      </c>
      <c r="L140" s="281" t="s">
        <v>703</v>
      </c>
      <c r="M140" s="283" t="s">
        <v>704</v>
      </c>
      <c r="N140" s="283" t="s">
        <v>704</v>
      </c>
    </row>
    <row r="141" spans="1:14" x14ac:dyDescent="0.7">
      <c r="A141" s="285" t="s">
        <v>759</v>
      </c>
      <c r="B141" s="304">
        <f>SUM(B132:B140)</f>
        <v>1879491878.24</v>
      </c>
      <c r="C141" s="304">
        <f>SUM(C132:C140)</f>
        <v>1722867555.0533333</v>
      </c>
      <c r="D141" s="304">
        <f>SUM(D132:D140)</f>
        <v>1708340310.46</v>
      </c>
      <c r="E141" s="304">
        <f t="shared" ref="E141" si="29">+D141-C141</f>
        <v>-14527244.593333244</v>
      </c>
      <c r="F141" s="285">
        <f t="shared" ref="F141" si="30">+E141/C141*100</f>
        <v>-0.84320147249412547</v>
      </c>
      <c r="G141" s="286">
        <f>SUM(G132:G140)</f>
        <v>2724876669.1700001</v>
      </c>
      <c r="H141" s="286">
        <f>SUM(H132:H140)</f>
        <v>2497803613.4058332</v>
      </c>
      <c r="I141" s="286">
        <f>SUM(I132:I140)</f>
        <v>2482705734.3300004</v>
      </c>
      <c r="J141" s="286">
        <f t="shared" ref="J141" si="31">+I141-H141</f>
        <v>-15097879.075832844</v>
      </c>
      <c r="K141" s="285">
        <f t="shared" ref="K141" si="32">+J141/H141*100</f>
        <v>-0.60444620204734245</v>
      </c>
      <c r="L141" s="287" t="str">
        <f t="shared" ref="L141" si="33">IF(AND(F141&gt;=-5.01, F141&lt;=5.01),"ผ่าน", "ไม่ผ่าน")</f>
        <v>ผ่าน</v>
      </c>
      <c r="M141" s="288" t="str">
        <f t="shared" ref="M141" si="34">IF(AND(K141&gt;=-5.01, K141&lt;=5.01),"ผ่าน", "ไม่ผ่าน")</f>
        <v>ผ่าน</v>
      </c>
      <c r="N141" s="288" t="str">
        <f t="shared" ref="N141" si="35">IF(OR(L141="ผ่าน", M141="ผ่าน"),"ผ่าน", "ไม่ผ่าน")</f>
        <v>ผ่าน</v>
      </c>
    </row>
    <row r="142" spans="1:14" x14ac:dyDescent="0.7">
      <c r="A142" s="627" t="s">
        <v>760</v>
      </c>
      <c r="B142" s="628"/>
      <c r="C142" s="628"/>
      <c r="D142" s="628"/>
      <c r="E142" s="628"/>
      <c r="F142" s="628"/>
      <c r="G142" s="628"/>
      <c r="H142" s="628"/>
      <c r="I142" s="628"/>
      <c r="J142" s="628"/>
      <c r="K142" s="629"/>
      <c r="L142" s="290">
        <f>COUNTIF(L132:L140,"ผ่าน")</f>
        <v>3</v>
      </c>
      <c r="M142" s="290">
        <f>COUNTIF(M132:M140,"ผ่าน")</f>
        <v>8</v>
      </c>
      <c r="N142" s="290">
        <f>COUNTIF(N132:N140,"ผ่าน")</f>
        <v>8</v>
      </c>
    </row>
    <row r="143" spans="1:14" x14ac:dyDescent="0.7">
      <c r="A143" s="627" t="s">
        <v>761</v>
      </c>
      <c r="B143" s="628"/>
      <c r="C143" s="628"/>
      <c r="D143" s="628"/>
      <c r="E143" s="628"/>
      <c r="F143" s="628"/>
      <c r="G143" s="628"/>
      <c r="H143" s="628"/>
      <c r="I143" s="628"/>
      <c r="J143" s="628"/>
      <c r="K143" s="629"/>
      <c r="L143" s="289">
        <f>L142/9*100</f>
        <v>33.333333333333329</v>
      </c>
      <c r="M143" s="289">
        <f>M142/9*100</f>
        <v>88.888888888888886</v>
      </c>
      <c r="N143" s="289">
        <f>N142/9*100</f>
        <v>88.888888888888886</v>
      </c>
    </row>
    <row r="146" spans="1:14" ht="30" x14ac:dyDescent="0.7">
      <c r="A146" s="630" t="s">
        <v>668</v>
      </c>
      <c r="B146" s="630"/>
      <c r="C146" s="630"/>
      <c r="D146" s="630"/>
      <c r="E146" s="630"/>
      <c r="F146" s="630"/>
      <c r="G146" s="630"/>
      <c r="H146" s="630"/>
      <c r="I146" s="630"/>
      <c r="J146" s="630"/>
      <c r="K146" s="630"/>
      <c r="L146" s="630"/>
      <c r="M146" s="630"/>
      <c r="N146" s="630"/>
    </row>
    <row r="147" spans="1:14" ht="30" x14ac:dyDescent="0.7">
      <c r="A147" s="630" t="s">
        <v>847</v>
      </c>
      <c r="B147" s="630"/>
      <c r="C147" s="630"/>
      <c r="D147" s="630"/>
      <c r="E147" s="630"/>
      <c r="F147" s="630"/>
      <c r="G147" s="630"/>
      <c r="H147" s="630"/>
      <c r="I147" s="630"/>
      <c r="J147" s="630"/>
      <c r="K147" s="630"/>
      <c r="L147" s="630"/>
      <c r="M147" s="630"/>
      <c r="N147" s="630"/>
    </row>
    <row r="148" spans="1:14" ht="30" x14ac:dyDescent="0.7">
      <c r="A148" s="630" t="s">
        <v>824</v>
      </c>
      <c r="B148" s="630"/>
      <c r="C148" s="630"/>
      <c r="D148" s="630"/>
      <c r="E148" s="630"/>
      <c r="F148" s="630"/>
      <c r="G148" s="630"/>
      <c r="H148" s="630"/>
      <c r="I148" s="630"/>
      <c r="J148" s="630"/>
      <c r="K148" s="630"/>
      <c r="L148" s="630"/>
      <c r="M148" s="630"/>
      <c r="N148" s="630"/>
    </row>
    <row r="149" spans="1:14" ht="30" x14ac:dyDescent="0.7">
      <c r="A149" s="630" t="s">
        <v>857</v>
      </c>
      <c r="B149" s="630"/>
      <c r="C149" s="630"/>
      <c r="D149" s="630"/>
      <c r="E149" s="630"/>
      <c r="F149" s="630"/>
      <c r="G149" s="630"/>
      <c r="H149" s="630"/>
      <c r="I149" s="630"/>
      <c r="J149" s="630"/>
      <c r="K149" s="630"/>
      <c r="L149" s="630"/>
      <c r="M149" s="630"/>
      <c r="N149" s="630"/>
    </row>
    <row r="150" spans="1:14" ht="30" x14ac:dyDescent="0.7">
      <c r="A150" s="611" t="s">
        <v>825</v>
      </c>
      <c r="B150" s="611"/>
      <c r="C150" s="611"/>
      <c r="D150" s="611"/>
      <c r="E150" s="611"/>
      <c r="F150" s="611"/>
      <c r="G150" s="611"/>
      <c r="H150" s="611"/>
      <c r="I150" s="611"/>
      <c r="J150" s="611"/>
      <c r="K150" s="611"/>
      <c r="L150" s="611"/>
      <c r="M150" s="611"/>
      <c r="N150" s="611"/>
    </row>
    <row r="151" spans="1:14" ht="30" x14ac:dyDescent="0.7">
      <c r="A151" s="612" t="s">
        <v>848</v>
      </c>
      <c r="B151" s="613"/>
      <c r="C151" s="613"/>
      <c r="D151" s="613"/>
      <c r="E151" s="613"/>
      <c r="F151" s="613"/>
      <c r="G151" s="613"/>
      <c r="H151" s="613"/>
      <c r="I151" s="613"/>
      <c r="J151" s="613"/>
      <c r="K151" s="613"/>
      <c r="L151" s="613"/>
      <c r="M151" s="613"/>
      <c r="N151" s="614"/>
    </row>
    <row r="152" spans="1:14" x14ac:dyDescent="0.7">
      <c r="A152" s="615" t="s">
        <v>513</v>
      </c>
      <c r="B152" s="618" t="s">
        <v>828</v>
      </c>
      <c r="C152" s="619"/>
      <c r="D152" s="619"/>
      <c r="E152" s="619"/>
      <c r="F152" s="620"/>
      <c r="G152" s="618" t="s">
        <v>829</v>
      </c>
      <c r="H152" s="619"/>
      <c r="I152" s="619"/>
      <c r="J152" s="619"/>
      <c r="K152" s="620"/>
      <c r="L152" s="621" t="s">
        <v>849</v>
      </c>
      <c r="M152" s="622"/>
      <c r="N152" s="623"/>
    </row>
    <row r="153" spans="1:14" ht="81" x14ac:dyDescent="0.7">
      <c r="A153" s="616"/>
      <c r="B153" s="273" t="s">
        <v>670</v>
      </c>
      <c r="C153" s="274" t="s">
        <v>671</v>
      </c>
      <c r="D153" s="274" t="s">
        <v>672</v>
      </c>
      <c r="E153" s="275" t="s">
        <v>673</v>
      </c>
      <c r="F153" s="276" t="s">
        <v>674</v>
      </c>
      <c r="G153" s="273" t="s">
        <v>675</v>
      </c>
      <c r="H153" s="273" t="s">
        <v>676</v>
      </c>
      <c r="I153" s="273" t="s">
        <v>677</v>
      </c>
      <c r="J153" s="277" t="s">
        <v>678</v>
      </c>
      <c r="K153" s="276" t="s">
        <v>674</v>
      </c>
      <c r="L153" s="624"/>
      <c r="M153" s="625"/>
      <c r="N153" s="626"/>
    </row>
    <row r="154" spans="1:14" x14ac:dyDescent="0.7">
      <c r="A154" s="617"/>
      <c r="B154" s="272" t="s">
        <v>238</v>
      </c>
      <c r="C154" s="272" t="s">
        <v>679</v>
      </c>
      <c r="D154" s="272" t="s">
        <v>240</v>
      </c>
      <c r="E154" s="272" t="s">
        <v>680</v>
      </c>
      <c r="F154" s="272" t="s">
        <v>681</v>
      </c>
      <c r="G154" s="272" t="s">
        <v>243</v>
      </c>
      <c r="H154" s="272" t="s">
        <v>682</v>
      </c>
      <c r="I154" s="272" t="s">
        <v>245</v>
      </c>
      <c r="J154" s="272" t="s">
        <v>683</v>
      </c>
      <c r="K154" s="272" t="s">
        <v>684</v>
      </c>
      <c r="L154" s="278" t="s">
        <v>685</v>
      </c>
      <c r="M154" s="278" t="s">
        <v>686</v>
      </c>
      <c r="N154" s="278" t="s">
        <v>687</v>
      </c>
    </row>
    <row r="155" spans="1:14" x14ac:dyDescent="0.7">
      <c r="A155" s="307" t="s">
        <v>762</v>
      </c>
      <c r="B155" s="300">
        <v>571200000</v>
      </c>
      <c r="C155" s="300">
        <v>523600000</v>
      </c>
      <c r="D155" s="300">
        <v>504499386.92000002</v>
      </c>
      <c r="E155" s="302">
        <v>-19100613.079999983</v>
      </c>
      <c r="F155" s="281">
        <v>-3.6479398548510282</v>
      </c>
      <c r="G155" s="300">
        <v>766600000</v>
      </c>
      <c r="H155" s="300">
        <v>702716666.66666675</v>
      </c>
      <c r="I155" s="300">
        <v>709624168.55000007</v>
      </c>
      <c r="J155" s="282">
        <v>6907501.8833333254</v>
      </c>
      <c r="K155" s="281">
        <v>0.98297111922775771</v>
      </c>
      <c r="L155" s="281" t="s">
        <v>704</v>
      </c>
      <c r="M155" s="281" t="s">
        <v>704</v>
      </c>
      <c r="N155" s="281" t="s">
        <v>704</v>
      </c>
    </row>
    <row r="156" spans="1:14" x14ac:dyDescent="0.7">
      <c r="A156" s="307" t="s">
        <v>763</v>
      </c>
      <c r="B156" s="302">
        <v>91378718.179999992</v>
      </c>
      <c r="C156" s="302">
        <v>83763824.99833332</v>
      </c>
      <c r="D156" s="302">
        <v>85397066.760000005</v>
      </c>
      <c r="E156" s="302">
        <v>1633241.7616666853</v>
      </c>
      <c r="F156" s="281">
        <v>1.9498175515494696</v>
      </c>
      <c r="G156" s="282">
        <v>185062387.89000002</v>
      </c>
      <c r="H156" s="282">
        <v>169640522.23250002</v>
      </c>
      <c r="I156" s="282">
        <v>176945438.34999999</v>
      </c>
      <c r="J156" s="282">
        <v>7304916.1174999774</v>
      </c>
      <c r="K156" s="281">
        <v>4.306115084630699</v>
      </c>
      <c r="L156" s="281" t="s">
        <v>704</v>
      </c>
      <c r="M156" s="281" t="s">
        <v>704</v>
      </c>
      <c r="N156" s="281" t="s">
        <v>704</v>
      </c>
    </row>
    <row r="157" spans="1:14" x14ac:dyDescent="0.7">
      <c r="A157" s="307" t="s">
        <v>764</v>
      </c>
      <c r="B157" s="309">
        <v>71367560.659999996</v>
      </c>
      <c r="C157" s="309">
        <v>65420263.938333333</v>
      </c>
      <c r="D157" s="309">
        <v>64904007.409999996</v>
      </c>
      <c r="E157" s="302">
        <v>-516256.52833333611</v>
      </c>
      <c r="F157" s="281">
        <v>-0.78913855930017573</v>
      </c>
      <c r="G157" s="310">
        <v>135444236.63</v>
      </c>
      <c r="H157" s="310">
        <v>124157216.91083333</v>
      </c>
      <c r="I157" s="310">
        <v>128099638.03000003</v>
      </c>
      <c r="J157" s="282">
        <v>3942421.119166702</v>
      </c>
      <c r="K157" s="281">
        <v>3.1753459180693882</v>
      </c>
      <c r="L157" s="281" t="s">
        <v>704</v>
      </c>
      <c r="M157" s="281" t="s">
        <v>704</v>
      </c>
      <c r="N157" s="281" t="s">
        <v>704</v>
      </c>
    </row>
    <row r="158" spans="1:14" x14ac:dyDescent="0.7">
      <c r="A158" s="307" t="s">
        <v>765</v>
      </c>
      <c r="B158" s="302">
        <v>116382551.48</v>
      </c>
      <c r="C158" s="302">
        <v>106684005.52333334</v>
      </c>
      <c r="D158" s="302">
        <v>102137664.2</v>
      </c>
      <c r="E158" s="302">
        <v>-4546341.3233333379</v>
      </c>
      <c r="F158" s="281">
        <v>-4.2615022758392653</v>
      </c>
      <c r="G158" s="282">
        <v>232506011.47000003</v>
      </c>
      <c r="H158" s="282">
        <v>213130510.51416668</v>
      </c>
      <c r="I158" s="282">
        <v>211991169.63999996</v>
      </c>
      <c r="J158" s="282">
        <v>-1139340.8741667271</v>
      </c>
      <c r="K158" s="281">
        <v>-0.53457427161325899</v>
      </c>
      <c r="L158" s="281" t="s">
        <v>704</v>
      </c>
      <c r="M158" s="281" t="s">
        <v>704</v>
      </c>
      <c r="N158" s="281" t="s">
        <v>704</v>
      </c>
    </row>
    <row r="159" spans="1:14" x14ac:dyDescent="0.7">
      <c r="A159" s="307" t="s">
        <v>766</v>
      </c>
      <c r="B159" s="302">
        <v>74873519.390000001</v>
      </c>
      <c r="C159" s="302">
        <v>68634059.44083333</v>
      </c>
      <c r="D159" s="302">
        <v>60638413.269999996</v>
      </c>
      <c r="E159" s="302">
        <v>-7995646.1708333343</v>
      </c>
      <c r="F159" s="281">
        <v>-11.649676903820705</v>
      </c>
      <c r="G159" s="311">
        <v>151797177.47999999</v>
      </c>
      <c r="H159" s="311">
        <v>139147412.69</v>
      </c>
      <c r="I159" s="311">
        <v>145307796.97999999</v>
      </c>
      <c r="J159" s="282">
        <v>6160384.2899999917</v>
      </c>
      <c r="K159" s="281">
        <v>4.4272359585473735</v>
      </c>
      <c r="L159" s="281" t="s">
        <v>703</v>
      </c>
      <c r="M159" s="281" t="s">
        <v>704</v>
      </c>
      <c r="N159" s="281" t="s">
        <v>704</v>
      </c>
    </row>
    <row r="160" spans="1:14" x14ac:dyDescent="0.7">
      <c r="A160" s="307" t="s">
        <v>767</v>
      </c>
      <c r="B160" s="302">
        <v>57261161.030000001</v>
      </c>
      <c r="C160" s="302">
        <v>52489397.610833332</v>
      </c>
      <c r="D160" s="302">
        <v>41961475.889999993</v>
      </c>
      <c r="E160" s="302">
        <v>-10527921.720833339</v>
      </c>
      <c r="F160" s="281">
        <v>-20.057234794137688</v>
      </c>
      <c r="G160" s="282">
        <v>108878946.92</v>
      </c>
      <c r="H160" s="282">
        <v>99805701.343333334</v>
      </c>
      <c r="I160" s="282">
        <v>105137418.48999999</v>
      </c>
      <c r="J160" s="282">
        <v>5331717.1466666609</v>
      </c>
      <c r="K160" s="281">
        <v>5.3420967689265186</v>
      </c>
      <c r="L160" s="281" t="s">
        <v>703</v>
      </c>
      <c r="M160" s="281" t="s">
        <v>703</v>
      </c>
      <c r="N160" s="281" t="s">
        <v>703</v>
      </c>
    </row>
    <row r="161" spans="1:14" x14ac:dyDescent="0.7">
      <c r="A161" s="285" t="s">
        <v>768</v>
      </c>
      <c r="B161" s="304">
        <f>SUM(B155:B160)</f>
        <v>982463510.73999989</v>
      </c>
      <c r="C161" s="304">
        <f>SUM(C155:C160)</f>
        <v>900591551.51166666</v>
      </c>
      <c r="D161" s="304">
        <f>SUM(D155:D160)</f>
        <v>859538014.45000005</v>
      </c>
      <c r="E161" s="312">
        <f t="shared" ref="E161" si="36">+D161-C161</f>
        <v>-41053537.061666608</v>
      </c>
      <c r="F161" s="285">
        <f t="shared" ref="F161" si="37">+E161/C161*100</f>
        <v>-4.5585079043609911</v>
      </c>
      <c r="G161" s="286">
        <f>SUM(G155:G160)</f>
        <v>1580288760.3900001</v>
      </c>
      <c r="H161" s="286">
        <f>SUM(H155:H160)</f>
        <v>1448598030.3575001</v>
      </c>
      <c r="I161" s="286">
        <f>SUM(I155:I160)</f>
        <v>1477105630.04</v>
      </c>
      <c r="J161" s="313">
        <f t="shared" ref="J161" si="38">+I161-H161</f>
        <v>28507599.682499886</v>
      </c>
      <c r="K161" s="285">
        <f t="shared" ref="K161" si="39">+J161/H161*100</f>
        <v>1.9679441145908836</v>
      </c>
      <c r="L161" s="287" t="str">
        <f t="shared" ref="L161" si="40">IF(AND(F161&gt;=-5.01, F161&lt;=5.01),"ผ่าน", "ไม่ผ่าน")</f>
        <v>ผ่าน</v>
      </c>
      <c r="M161" s="287" t="str">
        <f t="shared" ref="M161" si="41">IF(AND(K161&gt;=-5.01, K161&lt;=5.01),"ผ่าน", "ไม่ผ่าน")</f>
        <v>ผ่าน</v>
      </c>
      <c r="N161" s="287" t="str">
        <f t="shared" ref="N161" si="42">IF(OR(L161="ผ่าน", M161="ผ่าน"),"ผ่าน", "ไม่ผ่าน")</f>
        <v>ผ่าน</v>
      </c>
    </row>
    <row r="162" spans="1:14" x14ac:dyDescent="0.7">
      <c r="A162" s="638" t="s">
        <v>769</v>
      </c>
      <c r="B162" s="639"/>
      <c r="C162" s="639"/>
      <c r="D162" s="639"/>
      <c r="E162" s="639"/>
      <c r="F162" s="639"/>
      <c r="G162" s="639"/>
      <c r="H162" s="639"/>
      <c r="I162" s="639"/>
      <c r="J162" s="639"/>
      <c r="K162" s="640"/>
      <c r="L162" s="306">
        <f>COUNTIF(L155:L160,"ผ่าน")</f>
        <v>4</v>
      </c>
      <c r="M162" s="306">
        <f>COUNTIF(M155:M160,"ผ่าน")</f>
        <v>5</v>
      </c>
      <c r="N162" s="306">
        <f>COUNTIF(N155:N160,"ผ่าน")</f>
        <v>5</v>
      </c>
    </row>
    <row r="163" spans="1:14" x14ac:dyDescent="0.7">
      <c r="A163" s="638" t="s">
        <v>770</v>
      </c>
      <c r="B163" s="639"/>
      <c r="C163" s="639"/>
      <c r="D163" s="639"/>
      <c r="E163" s="639"/>
      <c r="F163" s="639"/>
      <c r="G163" s="639"/>
      <c r="H163" s="639"/>
      <c r="I163" s="639"/>
      <c r="J163" s="639"/>
      <c r="K163" s="640"/>
      <c r="L163" s="278">
        <f>L162/6*100</f>
        <v>66.666666666666657</v>
      </c>
      <c r="M163" s="278">
        <f>M162/6*100</f>
        <v>83.333333333333343</v>
      </c>
      <c r="N163" s="278">
        <f>N162/6*100</f>
        <v>83.333333333333343</v>
      </c>
    </row>
    <row r="165" spans="1:14" ht="30" x14ac:dyDescent="0.7">
      <c r="A165" s="630" t="s">
        <v>668</v>
      </c>
      <c r="B165" s="630"/>
      <c r="C165" s="630"/>
      <c r="D165" s="630"/>
      <c r="E165" s="630"/>
      <c r="F165" s="630"/>
      <c r="G165" s="630"/>
      <c r="H165" s="630"/>
      <c r="I165" s="630"/>
      <c r="J165" s="630"/>
      <c r="K165" s="630"/>
      <c r="L165" s="630"/>
      <c r="M165" s="630"/>
      <c r="N165" s="630"/>
    </row>
    <row r="166" spans="1:14" ht="30" x14ac:dyDescent="0.7">
      <c r="A166" s="630" t="s">
        <v>847</v>
      </c>
      <c r="B166" s="630"/>
      <c r="C166" s="630"/>
      <c r="D166" s="630"/>
      <c r="E166" s="630"/>
      <c r="F166" s="630"/>
      <c r="G166" s="630"/>
      <c r="H166" s="630"/>
      <c r="I166" s="630"/>
      <c r="J166" s="630"/>
      <c r="K166" s="630"/>
      <c r="L166" s="630"/>
      <c r="M166" s="630"/>
      <c r="N166" s="630"/>
    </row>
    <row r="167" spans="1:14" ht="30" x14ac:dyDescent="0.7">
      <c r="A167" s="630" t="s">
        <v>824</v>
      </c>
      <c r="B167" s="630"/>
      <c r="C167" s="630"/>
      <c r="D167" s="630"/>
      <c r="E167" s="630"/>
      <c r="F167" s="630"/>
      <c r="G167" s="630"/>
      <c r="H167" s="630"/>
      <c r="I167" s="630"/>
      <c r="J167" s="630"/>
      <c r="K167" s="630"/>
      <c r="L167" s="630"/>
      <c r="M167" s="630"/>
      <c r="N167" s="630"/>
    </row>
    <row r="168" spans="1:14" ht="30" x14ac:dyDescent="0.7">
      <c r="A168" s="630" t="s">
        <v>858</v>
      </c>
      <c r="B168" s="630"/>
      <c r="C168" s="630"/>
      <c r="D168" s="630"/>
      <c r="E168" s="630"/>
      <c r="F168" s="630"/>
      <c r="G168" s="630"/>
      <c r="H168" s="630"/>
      <c r="I168" s="630"/>
      <c r="J168" s="630"/>
      <c r="K168" s="630"/>
      <c r="L168" s="630"/>
      <c r="M168" s="630"/>
      <c r="N168" s="630"/>
    </row>
    <row r="169" spans="1:14" ht="30" x14ac:dyDescent="0.7">
      <c r="A169" s="611" t="s">
        <v>825</v>
      </c>
      <c r="B169" s="611"/>
      <c r="C169" s="611"/>
      <c r="D169" s="611"/>
      <c r="E169" s="611"/>
      <c r="F169" s="611"/>
      <c r="G169" s="611"/>
      <c r="H169" s="611"/>
      <c r="I169" s="611"/>
      <c r="J169" s="611"/>
      <c r="K169" s="611"/>
      <c r="L169" s="611"/>
      <c r="M169" s="611"/>
      <c r="N169" s="611"/>
    </row>
    <row r="170" spans="1:14" ht="30" x14ac:dyDescent="0.7">
      <c r="A170" s="612" t="s">
        <v>848</v>
      </c>
      <c r="B170" s="613"/>
      <c r="C170" s="613"/>
      <c r="D170" s="613"/>
      <c r="E170" s="613"/>
      <c r="F170" s="613"/>
      <c r="G170" s="613"/>
      <c r="H170" s="613"/>
      <c r="I170" s="613"/>
      <c r="J170" s="613"/>
      <c r="K170" s="613"/>
      <c r="L170" s="613"/>
      <c r="M170" s="613"/>
      <c r="N170" s="614"/>
    </row>
    <row r="171" spans="1:14" x14ac:dyDescent="0.7">
      <c r="A171" s="615" t="s">
        <v>513</v>
      </c>
      <c r="B171" s="618" t="s">
        <v>828</v>
      </c>
      <c r="C171" s="619"/>
      <c r="D171" s="619"/>
      <c r="E171" s="619"/>
      <c r="F171" s="620"/>
      <c r="G171" s="618" t="s">
        <v>829</v>
      </c>
      <c r="H171" s="619"/>
      <c r="I171" s="619"/>
      <c r="J171" s="619"/>
      <c r="K171" s="620"/>
      <c r="L171" s="621" t="s">
        <v>849</v>
      </c>
      <c r="M171" s="622"/>
      <c r="N171" s="623"/>
    </row>
    <row r="172" spans="1:14" ht="81" x14ac:dyDescent="0.7">
      <c r="A172" s="616"/>
      <c r="B172" s="273" t="s">
        <v>670</v>
      </c>
      <c r="C172" s="274" t="s">
        <v>671</v>
      </c>
      <c r="D172" s="274" t="s">
        <v>672</v>
      </c>
      <c r="E172" s="275" t="s">
        <v>673</v>
      </c>
      <c r="F172" s="276" t="s">
        <v>674</v>
      </c>
      <c r="G172" s="273" t="s">
        <v>675</v>
      </c>
      <c r="H172" s="273" t="s">
        <v>676</v>
      </c>
      <c r="I172" s="273" t="s">
        <v>677</v>
      </c>
      <c r="J172" s="277" t="s">
        <v>678</v>
      </c>
      <c r="K172" s="276" t="s">
        <v>674</v>
      </c>
      <c r="L172" s="624"/>
      <c r="M172" s="625"/>
      <c r="N172" s="626"/>
    </row>
    <row r="173" spans="1:14" x14ac:dyDescent="0.7">
      <c r="A173" s="617"/>
      <c r="B173" s="272" t="s">
        <v>238</v>
      </c>
      <c r="C173" s="272" t="s">
        <v>679</v>
      </c>
      <c r="D173" s="272" t="s">
        <v>240</v>
      </c>
      <c r="E173" s="272" t="s">
        <v>680</v>
      </c>
      <c r="F173" s="272" t="s">
        <v>681</v>
      </c>
      <c r="G173" s="272" t="s">
        <v>243</v>
      </c>
      <c r="H173" s="272" t="s">
        <v>682</v>
      </c>
      <c r="I173" s="272" t="s">
        <v>245</v>
      </c>
      <c r="J173" s="272" t="s">
        <v>683</v>
      </c>
      <c r="K173" s="272" t="s">
        <v>684</v>
      </c>
      <c r="L173" s="278" t="s">
        <v>685</v>
      </c>
      <c r="M173" s="278" t="s">
        <v>686</v>
      </c>
      <c r="N173" s="278" t="s">
        <v>687</v>
      </c>
    </row>
    <row r="174" spans="1:14" x14ac:dyDescent="0.7">
      <c r="A174" s="314" t="s">
        <v>771</v>
      </c>
      <c r="B174" s="300">
        <v>2570604800</v>
      </c>
      <c r="C174" s="300">
        <v>2356387733.333333</v>
      </c>
      <c r="D174" s="300">
        <v>2395426788.46</v>
      </c>
      <c r="E174" s="302">
        <v>39039055.126667023</v>
      </c>
      <c r="F174" s="281">
        <v>1.6567330823540907</v>
      </c>
      <c r="G174" s="300">
        <v>4072691632.0900002</v>
      </c>
      <c r="H174" s="300">
        <v>3733300662.749167</v>
      </c>
      <c r="I174" s="300">
        <v>3772125655.3800001</v>
      </c>
      <c r="J174" s="282">
        <v>38824992.630833149</v>
      </c>
      <c r="K174" s="281">
        <v>1.0399642605330051</v>
      </c>
      <c r="L174" s="281" t="s">
        <v>704</v>
      </c>
      <c r="M174" s="281" t="s">
        <v>704</v>
      </c>
      <c r="N174" s="281" t="s">
        <v>704</v>
      </c>
    </row>
    <row r="175" spans="1:14" x14ac:dyDescent="0.7">
      <c r="A175" s="314" t="s">
        <v>772</v>
      </c>
      <c r="B175" s="302">
        <v>81622054.479999989</v>
      </c>
      <c r="C175" s="302">
        <v>74820216.606666654</v>
      </c>
      <c r="D175" s="302">
        <v>69037380.060000002</v>
      </c>
      <c r="E175" s="302">
        <v>-5782836.546666652</v>
      </c>
      <c r="F175" s="281">
        <v>-7.7289759491973822</v>
      </c>
      <c r="G175" s="282">
        <v>154503701.88000003</v>
      </c>
      <c r="H175" s="282">
        <v>141628393.39000002</v>
      </c>
      <c r="I175" s="282">
        <v>136006002.21000004</v>
      </c>
      <c r="J175" s="282">
        <v>-5622391.1799999774</v>
      </c>
      <c r="K175" s="281">
        <v>-3.9698192187478125</v>
      </c>
      <c r="L175" s="281" t="s">
        <v>703</v>
      </c>
      <c r="M175" s="281" t="s">
        <v>704</v>
      </c>
      <c r="N175" s="281" t="s">
        <v>704</v>
      </c>
    </row>
    <row r="176" spans="1:14" x14ac:dyDescent="0.7">
      <c r="A176" s="314" t="s">
        <v>773</v>
      </c>
      <c r="B176" s="302">
        <v>72632169.579999998</v>
      </c>
      <c r="C176" s="302">
        <v>66579488.781666659</v>
      </c>
      <c r="D176" s="302">
        <v>69052115.109999999</v>
      </c>
      <c r="E176" s="302">
        <v>2472626.3283333406</v>
      </c>
      <c r="F176" s="281">
        <v>3.7137959055855707</v>
      </c>
      <c r="G176" s="282">
        <v>134774975.31</v>
      </c>
      <c r="H176" s="282">
        <v>123543727.36750001</v>
      </c>
      <c r="I176" s="282">
        <v>125175173.51000001</v>
      </c>
      <c r="J176" s="282">
        <v>1631446.1424999982</v>
      </c>
      <c r="K176" s="281">
        <v>1.320541461119275</v>
      </c>
      <c r="L176" s="281" t="s">
        <v>704</v>
      </c>
      <c r="M176" s="281" t="s">
        <v>704</v>
      </c>
      <c r="N176" s="281" t="s">
        <v>704</v>
      </c>
    </row>
    <row r="177" spans="1:14" x14ac:dyDescent="0.7">
      <c r="A177" s="314" t="s">
        <v>774</v>
      </c>
      <c r="B177" s="302">
        <v>342879104.38999999</v>
      </c>
      <c r="C177" s="302">
        <v>314305845.69083333</v>
      </c>
      <c r="D177" s="302">
        <v>314651444.92000002</v>
      </c>
      <c r="E177" s="302">
        <v>345599.22916668653</v>
      </c>
      <c r="F177" s="281">
        <v>0.10995634790281149</v>
      </c>
      <c r="G177" s="282">
        <v>607437568.88</v>
      </c>
      <c r="H177" s="282">
        <v>556817771.47333336</v>
      </c>
      <c r="I177" s="282">
        <v>599339221.55000007</v>
      </c>
      <c r="J177" s="282">
        <v>42521450.076666713</v>
      </c>
      <c r="K177" s="281">
        <v>7.6365109475862187</v>
      </c>
      <c r="L177" s="281" t="s">
        <v>704</v>
      </c>
      <c r="M177" s="281" t="s">
        <v>703</v>
      </c>
      <c r="N177" s="281" t="s">
        <v>704</v>
      </c>
    </row>
    <row r="178" spans="1:14" x14ac:dyDescent="0.7">
      <c r="A178" s="314" t="s">
        <v>775</v>
      </c>
      <c r="B178" s="302">
        <v>41109210</v>
      </c>
      <c r="C178" s="302">
        <v>37683442.5</v>
      </c>
      <c r="D178" s="302">
        <v>31408279.549999997</v>
      </c>
      <c r="E178" s="302">
        <v>-6275162.950000003</v>
      </c>
      <c r="F178" s="281">
        <v>-16.652308105874358</v>
      </c>
      <c r="G178" s="282">
        <v>47068390.310000002</v>
      </c>
      <c r="H178" s="282">
        <v>43146024.450833336</v>
      </c>
      <c r="I178" s="282">
        <v>41246529.780000001</v>
      </c>
      <c r="J178" s="282">
        <v>-1899494.6708333343</v>
      </c>
      <c r="K178" s="281">
        <v>-4.4024790117056707</v>
      </c>
      <c r="L178" s="281" t="s">
        <v>703</v>
      </c>
      <c r="M178" s="281" t="s">
        <v>704</v>
      </c>
      <c r="N178" s="281" t="s">
        <v>704</v>
      </c>
    </row>
    <row r="179" spans="1:14" x14ac:dyDescent="0.7">
      <c r="A179" s="314" t="s">
        <v>776</v>
      </c>
      <c r="B179" s="302">
        <v>60995680.390000001</v>
      </c>
      <c r="C179" s="302">
        <v>55912707.024166673</v>
      </c>
      <c r="D179" s="302">
        <v>61612423.450000003</v>
      </c>
      <c r="E179" s="302">
        <v>5699716.4258333296</v>
      </c>
      <c r="F179" s="281">
        <v>10.193955415840964</v>
      </c>
      <c r="G179" s="282">
        <v>117541162.96000001</v>
      </c>
      <c r="H179" s="282">
        <v>107746066.04666668</v>
      </c>
      <c r="I179" s="282">
        <v>108160050.72000001</v>
      </c>
      <c r="J179" s="282">
        <v>413984.67333333194</v>
      </c>
      <c r="K179" s="281">
        <v>0.38422254150237656</v>
      </c>
      <c r="L179" s="281" t="s">
        <v>703</v>
      </c>
      <c r="M179" s="281" t="s">
        <v>704</v>
      </c>
      <c r="N179" s="281" t="s">
        <v>704</v>
      </c>
    </row>
    <row r="180" spans="1:14" x14ac:dyDescent="0.7">
      <c r="A180" s="314" t="s">
        <v>777</v>
      </c>
      <c r="B180" s="302">
        <v>178693300</v>
      </c>
      <c r="C180" s="302">
        <v>163802191.66666669</v>
      </c>
      <c r="D180" s="302">
        <v>164723382.89000002</v>
      </c>
      <c r="E180" s="302">
        <v>921191.22333332896</v>
      </c>
      <c r="F180" s="281">
        <v>0.56238027950683944</v>
      </c>
      <c r="G180" s="282">
        <v>336277121.25</v>
      </c>
      <c r="H180" s="282">
        <v>308254027.8125</v>
      </c>
      <c r="I180" s="282">
        <v>317470410.26999998</v>
      </c>
      <c r="J180" s="282">
        <v>9216382.4574999809</v>
      </c>
      <c r="K180" s="281">
        <v>2.9898660279975253</v>
      </c>
      <c r="L180" s="281" t="s">
        <v>704</v>
      </c>
      <c r="M180" s="281" t="s">
        <v>704</v>
      </c>
      <c r="N180" s="281" t="s">
        <v>704</v>
      </c>
    </row>
    <row r="181" spans="1:14" x14ac:dyDescent="0.7">
      <c r="A181" s="314" t="s">
        <v>778</v>
      </c>
      <c r="B181" s="302">
        <v>45931930.189999998</v>
      </c>
      <c r="C181" s="302">
        <v>42104269.340833336</v>
      </c>
      <c r="D181" s="302">
        <v>41642763.219999999</v>
      </c>
      <c r="E181" s="302">
        <v>-461506.12083333731</v>
      </c>
      <c r="F181" s="281">
        <v>-1.096102908466249</v>
      </c>
      <c r="G181" s="282">
        <v>90929013.969999999</v>
      </c>
      <c r="H181" s="282">
        <v>83351596.139166668</v>
      </c>
      <c r="I181" s="282">
        <v>81968589.439999998</v>
      </c>
      <c r="J181" s="282">
        <v>-1383006.6991666704</v>
      </c>
      <c r="K181" s="281">
        <v>-1.6592444094982359</v>
      </c>
      <c r="L181" s="281" t="s">
        <v>704</v>
      </c>
      <c r="M181" s="281" t="s">
        <v>704</v>
      </c>
      <c r="N181" s="281" t="s">
        <v>704</v>
      </c>
    </row>
    <row r="182" spans="1:14" x14ac:dyDescent="0.7">
      <c r="A182" s="314" t="s">
        <v>779</v>
      </c>
      <c r="B182" s="302">
        <v>44617576.979999997</v>
      </c>
      <c r="C182" s="302">
        <v>40899445.564999998</v>
      </c>
      <c r="D182" s="302">
        <v>42505307.710000001</v>
      </c>
      <c r="E182" s="302">
        <v>1605862.1450000033</v>
      </c>
      <c r="F182" s="281">
        <v>3.9263665382648409</v>
      </c>
      <c r="G182" s="282">
        <v>89877184.210000008</v>
      </c>
      <c r="H182" s="282">
        <v>82387418.859166682</v>
      </c>
      <c r="I182" s="282">
        <v>84754806.469999999</v>
      </c>
      <c r="J182" s="282">
        <v>2367387.610833317</v>
      </c>
      <c r="K182" s="281">
        <v>2.8734819510247518</v>
      </c>
      <c r="L182" s="281" t="s">
        <v>704</v>
      </c>
      <c r="M182" s="281" t="s">
        <v>704</v>
      </c>
      <c r="N182" s="281" t="s">
        <v>704</v>
      </c>
    </row>
    <row r="183" spans="1:14" x14ac:dyDescent="0.7">
      <c r="A183" s="314" t="s">
        <v>780</v>
      </c>
      <c r="B183" s="302">
        <v>70544838</v>
      </c>
      <c r="C183" s="302">
        <v>64666101.5</v>
      </c>
      <c r="D183" s="302">
        <v>58493395.129999995</v>
      </c>
      <c r="E183" s="302">
        <v>-6172706.3700000048</v>
      </c>
      <c r="F183" s="281">
        <v>-9.5455056464166237</v>
      </c>
      <c r="G183" s="282">
        <v>127711073</v>
      </c>
      <c r="H183" s="282">
        <v>117068483.58333333</v>
      </c>
      <c r="I183" s="282">
        <v>115258111.88999999</v>
      </c>
      <c r="J183" s="282">
        <v>-1810371.6933333427</v>
      </c>
      <c r="K183" s="281">
        <v>-1.5464210673273635</v>
      </c>
      <c r="L183" s="281" t="s">
        <v>703</v>
      </c>
      <c r="M183" s="281" t="s">
        <v>704</v>
      </c>
      <c r="N183" s="281" t="s">
        <v>704</v>
      </c>
    </row>
    <row r="184" spans="1:14" x14ac:dyDescent="0.7">
      <c r="A184" s="314" t="s">
        <v>781</v>
      </c>
      <c r="B184" s="302">
        <v>88920786.420000002</v>
      </c>
      <c r="C184" s="302">
        <v>81510720.885000005</v>
      </c>
      <c r="D184" s="302">
        <v>82656981.330000013</v>
      </c>
      <c r="E184" s="302">
        <v>1146260.4450000077</v>
      </c>
      <c r="F184" s="281">
        <v>1.4062695465756188</v>
      </c>
      <c r="G184" s="282">
        <v>186128347.79000002</v>
      </c>
      <c r="H184" s="282">
        <v>170617652.14083335</v>
      </c>
      <c r="I184" s="282">
        <v>168054017.32999998</v>
      </c>
      <c r="J184" s="282">
        <v>-2563634.8108333647</v>
      </c>
      <c r="K184" s="281">
        <v>-1.5025612992946693</v>
      </c>
      <c r="L184" s="281" t="s">
        <v>704</v>
      </c>
      <c r="M184" s="281" t="s">
        <v>704</v>
      </c>
      <c r="N184" s="281" t="s">
        <v>704</v>
      </c>
    </row>
    <row r="185" spans="1:14" x14ac:dyDescent="0.7">
      <c r="A185" s="314" t="s">
        <v>782</v>
      </c>
      <c r="B185" s="302">
        <v>173702017.56999999</v>
      </c>
      <c r="C185" s="302">
        <v>159226849.43916667</v>
      </c>
      <c r="D185" s="302">
        <v>147155405.98999998</v>
      </c>
      <c r="E185" s="302">
        <v>-12071443.449166685</v>
      </c>
      <c r="F185" s="281">
        <v>-7.5812863795804954</v>
      </c>
      <c r="G185" s="282">
        <v>298843316.65000004</v>
      </c>
      <c r="H185" s="282">
        <v>273939706.92916667</v>
      </c>
      <c r="I185" s="282">
        <v>290183003.93000001</v>
      </c>
      <c r="J185" s="282">
        <v>16243297.000833333</v>
      </c>
      <c r="K185" s="281">
        <v>5.9295153604852926</v>
      </c>
      <c r="L185" s="281" t="s">
        <v>703</v>
      </c>
      <c r="M185" s="281" t="s">
        <v>703</v>
      </c>
      <c r="N185" s="281" t="s">
        <v>703</v>
      </c>
    </row>
    <row r="186" spans="1:14" x14ac:dyDescent="0.7">
      <c r="A186" s="314" t="s">
        <v>783</v>
      </c>
      <c r="B186" s="302">
        <v>84864115.939999998</v>
      </c>
      <c r="C186" s="302">
        <v>77792106.278333321</v>
      </c>
      <c r="D186" s="302">
        <v>69791817.579999998</v>
      </c>
      <c r="E186" s="302">
        <v>-8000288.698333323</v>
      </c>
      <c r="F186" s="281">
        <v>-10.284190878839292</v>
      </c>
      <c r="G186" s="282">
        <v>182161232.00999999</v>
      </c>
      <c r="H186" s="282">
        <v>166981129.34249997</v>
      </c>
      <c r="I186" s="282">
        <v>154931918.53</v>
      </c>
      <c r="J186" s="282">
        <v>-12049210.81249997</v>
      </c>
      <c r="K186" s="281">
        <v>-7.2159116781306913</v>
      </c>
      <c r="L186" s="281" t="s">
        <v>703</v>
      </c>
      <c r="M186" s="281" t="s">
        <v>703</v>
      </c>
      <c r="N186" s="281" t="s">
        <v>703</v>
      </c>
    </row>
    <row r="187" spans="1:14" x14ac:dyDescent="0.7">
      <c r="A187" s="314" t="s">
        <v>784</v>
      </c>
      <c r="B187" s="302">
        <v>129691624.77000001</v>
      </c>
      <c r="C187" s="302">
        <v>118883989.3725</v>
      </c>
      <c r="D187" s="302">
        <v>124415043.47</v>
      </c>
      <c r="E187" s="302">
        <v>5531054.0974999964</v>
      </c>
      <c r="F187" s="281">
        <v>4.6524802260542479</v>
      </c>
      <c r="G187" s="282">
        <v>278121535.55000001</v>
      </c>
      <c r="H187" s="282">
        <v>254944740.92083332</v>
      </c>
      <c r="I187" s="282">
        <v>259216915.80999997</v>
      </c>
      <c r="J187" s="282">
        <v>4272174.8891666532</v>
      </c>
      <c r="K187" s="281">
        <v>1.6757258352284543</v>
      </c>
      <c r="L187" s="281" t="s">
        <v>704</v>
      </c>
      <c r="M187" s="281" t="s">
        <v>704</v>
      </c>
      <c r="N187" s="281" t="s">
        <v>704</v>
      </c>
    </row>
    <row r="188" spans="1:14" x14ac:dyDescent="0.7">
      <c r="A188" s="314" t="s">
        <v>785</v>
      </c>
      <c r="B188" s="302">
        <v>44013148.519999996</v>
      </c>
      <c r="C188" s="302">
        <v>40345386.143333331</v>
      </c>
      <c r="D188" s="302">
        <v>39120733.359999999</v>
      </c>
      <c r="E188" s="302">
        <v>-1224652.7833333313</v>
      </c>
      <c r="F188" s="281">
        <v>-3.0354221396780283</v>
      </c>
      <c r="G188" s="282">
        <v>83379134.710000008</v>
      </c>
      <c r="H188" s="282">
        <v>76430873.484166682</v>
      </c>
      <c r="I188" s="282">
        <v>79407933.25</v>
      </c>
      <c r="J188" s="282">
        <v>2977059.7658333182</v>
      </c>
      <c r="K188" s="281">
        <v>3.8951010633812033</v>
      </c>
      <c r="L188" s="281" t="s">
        <v>704</v>
      </c>
      <c r="M188" s="281" t="s">
        <v>704</v>
      </c>
      <c r="N188" s="281" t="s">
        <v>704</v>
      </c>
    </row>
    <row r="189" spans="1:14" x14ac:dyDescent="0.7">
      <c r="A189" s="314" t="s">
        <v>786</v>
      </c>
      <c r="B189" s="302">
        <v>41840615.25</v>
      </c>
      <c r="C189" s="302">
        <v>38353897.3125</v>
      </c>
      <c r="D189" s="302">
        <v>38924362.620000005</v>
      </c>
      <c r="E189" s="302">
        <v>570465.30750000477</v>
      </c>
      <c r="F189" s="281">
        <v>1.487372464007936</v>
      </c>
      <c r="G189" s="282">
        <v>78590309.080000013</v>
      </c>
      <c r="H189" s="282">
        <v>72041116.656666681</v>
      </c>
      <c r="I189" s="282">
        <v>73134240.25999999</v>
      </c>
      <c r="J189" s="282">
        <v>1093123.6033333093</v>
      </c>
      <c r="K189" s="281">
        <v>1.5173607157464177</v>
      </c>
      <c r="L189" s="281" t="s">
        <v>704</v>
      </c>
      <c r="M189" s="281" t="s">
        <v>704</v>
      </c>
      <c r="N189" s="281" t="s">
        <v>704</v>
      </c>
    </row>
    <row r="190" spans="1:14" x14ac:dyDescent="0.7">
      <c r="A190" s="314" t="s">
        <v>787</v>
      </c>
      <c r="B190" s="302">
        <v>36367175.710000001</v>
      </c>
      <c r="C190" s="302">
        <v>33336577.734166671</v>
      </c>
      <c r="D190" s="302">
        <v>34571347.68</v>
      </c>
      <c r="E190" s="302">
        <v>1234769.9458333291</v>
      </c>
      <c r="F190" s="281">
        <v>3.7039493246117252</v>
      </c>
      <c r="G190" s="282">
        <v>82037585.699999988</v>
      </c>
      <c r="H190" s="282">
        <v>75201120.224999979</v>
      </c>
      <c r="I190" s="282">
        <v>79723227.479999989</v>
      </c>
      <c r="J190" s="282">
        <v>4522107.2550000101</v>
      </c>
      <c r="K190" s="281">
        <v>6.0133509201325346</v>
      </c>
      <c r="L190" s="281" t="s">
        <v>704</v>
      </c>
      <c r="M190" s="281" t="s">
        <v>703</v>
      </c>
      <c r="N190" s="281" t="s">
        <v>704</v>
      </c>
    </row>
    <row r="191" spans="1:14" x14ac:dyDescent="0.7">
      <c r="A191" s="315" t="s">
        <v>788</v>
      </c>
      <c r="B191" s="292">
        <v>41463844.539999999</v>
      </c>
      <c r="C191" s="292">
        <v>38008524.161666669</v>
      </c>
      <c r="D191" s="292">
        <v>38957704.289999992</v>
      </c>
      <c r="E191" s="302">
        <v>949180.1283333227</v>
      </c>
      <c r="F191" s="294">
        <v>2.4972822525180134</v>
      </c>
      <c r="G191" s="295">
        <v>79138602.159999996</v>
      </c>
      <c r="H191" s="295">
        <v>72543718.646666661</v>
      </c>
      <c r="I191" s="295">
        <v>74509061.909999996</v>
      </c>
      <c r="J191" s="295">
        <v>1965343.2633333355</v>
      </c>
      <c r="K191" s="294">
        <v>2.709184613082475</v>
      </c>
      <c r="L191" s="281" t="s">
        <v>704</v>
      </c>
      <c r="M191" s="281" t="s">
        <v>704</v>
      </c>
      <c r="N191" s="281" t="s">
        <v>704</v>
      </c>
    </row>
    <row r="192" spans="1:14" x14ac:dyDescent="0.7">
      <c r="A192" s="315" t="s">
        <v>789</v>
      </c>
      <c r="B192" s="292">
        <v>195501297.66</v>
      </c>
      <c r="C192" s="292">
        <v>179209522.85499999</v>
      </c>
      <c r="D192" s="292">
        <v>170284405.52000001</v>
      </c>
      <c r="E192" s="302">
        <v>-8925117.3349999785</v>
      </c>
      <c r="F192" s="294">
        <v>-4.980269570954313</v>
      </c>
      <c r="G192" s="295">
        <v>382956864.88</v>
      </c>
      <c r="H192" s="295">
        <v>351043792.80666667</v>
      </c>
      <c r="I192" s="295">
        <v>352476405.17000002</v>
      </c>
      <c r="J192" s="295">
        <v>1432612.3633333445</v>
      </c>
      <c r="K192" s="294">
        <v>0.40810075343572277</v>
      </c>
      <c r="L192" s="281" t="s">
        <v>704</v>
      </c>
      <c r="M192" s="281" t="s">
        <v>704</v>
      </c>
      <c r="N192" s="281" t="s">
        <v>704</v>
      </c>
    </row>
    <row r="193" spans="1:14" x14ac:dyDescent="0.7">
      <c r="A193" s="315" t="s">
        <v>790</v>
      </c>
      <c r="B193" s="292">
        <v>31560381.329999998</v>
      </c>
      <c r="C193" s="292">
        <v>28930349.552499998</v>
      </c>
      <c r="D193" s="292">
        <v>30267133.460000001</v>
      </c>
      <c r="E193" s="302">
        <v>1336783.9075000025</v>
      </c>
      <c r="F193" s="294">
        <v>4.6206973927989923</v>
      </c>
      <c r="G193" s="295">
        <v>70062551.109999999</v>
      </c>
      <c r="H193" s="295">
        <v>64224005.18416667</v>
      </c>
      <c r="I193" s="295">
        <v>64180236.650000006</v>
      </c>
      <c r="J193" s="295">
        <v>-43768.534166663885</v>
      </c>
      <c r="K193" s="294">
        <v>-6.8149804798306582E-2</v>
      </c>
      <c r="L193" s="281" t="s">
        <v>704</v>
      </c>
      <c r="M193" s="281" t="s">
        <v>704</v>
      </c>
      <c r="N193" s="281" t="s">
        <v>704</v>
      </c>
    </row>
    <row r="194" spans="1:14" x14ac:dyDescent="0.7">
      <c r="A194" s="315" t="s">
        <v>791</v>
      </c>
      <c r="B194" s="292">
        <v>29628820.420000002</v>
      </c>
      <c r="C194" s="292">
        <v>27159752.05166667</v>
      </c>
      <c r="D194" s="292">
        <v>27107915.879999999</v>
      </c>
      <c r="E194" s="302">
        <v>-51836.171666670591</v>
      </c>
      <c r="F194" s="294">
        <v>-0.19085657176862791</v>
      </c>
      <c r="G194" s="295">
        <v>59194742.379999995</v>
      </c>
      <c r="H194" s="295">
        <v>54261847.181666665</v>
      </c>
      <c r="I194" s="295">
        <v>58190097.609999999</v>
      </c>
      <c r="J194" s="295">
        <v>3928250.4283333346</v>
      </c>
      <c r="K194" s="294">
        <v>7.2394336580207028</v>
      </c>
      <c r="L194" s="281" t="s">
        <v>704</v>
      </c>
      <c r="M194" s="281" t="s">
        <v>703</v>
      </c>
      <c r="N194" s="281" t="s">
        <v>704</v>
      </c>
    </row>
    <row r="195" spans="1:14" x14ac:dyDescent="0.7">
      <c r="A195" s="278" t="s">
        <v>792</v>
      </c>
      <c r="B195" s="296">
        <f>SUM(B174:B194)</f>
        <v>4407184492.1400003</v>
      </c>
      <c r="C195" s="296">
        <f>SUM(C174:C194)</f>
        <v>4039919117.7949991</v>
      </c>
      <c r="D195" s="296">
        <f>SUM(D174:D194)</f>
        <v>4051806131.6799994</v>
      </c>
      <c r="E195" s="296">
        <f>SUM(E174:E194)</f>
        <v>11887013.885000389</v>
      </c>
      <c r="F195" s="278">
        <f t="shared" ref="F195" si="43">+E195/C195*100</f>
        <v>0.29423890772071598</v>
      </c>
      <c r="G195" s="298">
        <f>SUM(G174:G194)</f>
        <v>7559426045.8800011</v>
      </c>
      <c r="H195" s="298">
        <f>SUM(H174:H194)</f>
        <v>6929473875.3900003</v>
      </c>
      <c r="I195" s="298">
        <f>SUM(I174:I194)</f>
        <v>7035511609.1499996</v>
      </c>
      <c r="J195" s="298">
        <f>SUM(J174:J194)</f>
        <v>106037733.75999981</v>
      </c>
      <c r="K195" s="278">
        <f>+J195/H195*100</f>
        <v>1.5302422040523511</v>
      </c>
      <c r="L195" s="285" t="str">
        <f>IF(AND(F195&gt;=-5, F195&lt;=5),"ผ่าน", "ไม่ผ่าน")</f>
        <v>ผ่าน</v>
      </c>
      <c r="M195" s="285" t="str">
        <f>IF(AND(K195&gt;=-5, K195&lt;=5),"ผ่าน", "ไม่ผ่าน")</f>
        <v>ผ่าน</v>
      </c>
      <c r="N195" s="285" t="str">
        <f>IF(OR(L195="ผ่าน", M195="ผ่าน"),"ผ่าน", "ไม่ผ่าน")</f>
        <v>ผ่าน</v>
      </c>
    </row>
    <row r="196" spans="1:14" x14ac:dyDescent="0.7">
      <c r="A196" s="638" t="s">
        <v>793</v>
      </c>
      <c r="B196" s="639"/>
      <c r="C196" s="639"/>
      <c r="D196" s="639"/>
      <c r="E196" s="639"/>
      <c r="F196" s="639"/>
      <c r="G196" s="639"/>
      <c r="H196" s="639"/>
      <c r="I196" s="639"/>
      <c r="J196" s="639"/>
      <c r="K196" s="640"/>
      <c r="L196" s="306">
        <f>COUNTIF(L174:L194,"ผ่าน")</f>
        <v>15</v>
      </c>
      <c r="M196" s="306">
        <f>COUNTIF(M174:M194,"ผ่าน")</f>
        <v>16</v>
      </c>
      <c r="N196" s="306">
        <f>COUNTIF(N174:N194,"ผ่าน")</f>
        <v>19</v>
      </c>
    </row>
    <row r="197" spans="1:14" x14ac:dyDescent="0.7">
      <c r="A197" s="638" t="s">
        <v>794</v>
      </c>
      <c r="B197" s="639"/>
      <c r="C197" s="639"/>
      <c r="D197" s="639"/>
      <c r="E197" s="639"/>
      <c r="F197" s="639"/>
      <c r="G197" s="639"/>
      <c r="H197" s="639"/>
      <c r="I197" s="639"/>
      <c r="J197" s="639"/>
      <c r="K197" s="640"/>
      <c r="L197" s="278">
        <f>L196/21*100</f>
        <v>71.428571428571431</v>
      </c>
      <c r="M197" s="278">
        <f>M196/21*100</f>
        <v>76.19047619047619</v>
      </c>
      <c r="N197" s="278">
        <f>N196/21*100</f>
        <v>90.476190476190482</v>
      </c>
    </row>
  </sheetData>
  <mergeCells count="94">
    <mergeCell ref="A196:K196"/>
    <mergeCell ref="A197:K197"/>
    <mergeCell ref="A168:N168"/>
    <mergeCell ref="A169:N169"/>
    <mergeCell ref="A170:N170"/>
    <mergeCell ref="A171:A173"/>
    <mergeCell ref="B171:F171"/>
    <mergeCell ref="G171:K171"/>
    <mergeCell ref="L171:N172"/>
    <mergeCell ref="A162:K162"/>
    <mergeCell ref="A163:K163"/>
    <mergeCell ref="A165:N165"/>
    <mergeCell ref="A166:N166"/>
    <mergeCell ref="A167:N167"/>
    <mergeCell ref="A149:N149"/>
    <mergeCell ref="A150:N150"/>
    <mergeCell ref="A151:N151"/>
    <mergeCell ref="A152:A154"/>
    <mergeCell ref="B152:F152"/>
    <mergeCell ref="G152:K152"/>
    <mergeCell ref="L152:N153"/>
    <mergeCell ref="A142:K142"/>
    <mergeCell ref="A143:K143"/>
    <mergeCell ref="A146:N146"/>
    <mergeCell ref="A147:N147"/>
    <mergeCell ref="A148:N148"/>
    <mergeCell ref="A125:N125"/>
    <mergeCell ref="A126:N126"/>
    <mergeCell ref="A127:N127"/>
    <mergeCell ref="A128:N128"/>
    <mergeCell ref="A129:A131"/>
    <mergeCell ref="B129:F129"/>
    <mergeCell ref="G129:K129"/>
    <mergeCell ref="L129:N130"/>
    <mergeCell ref="A89:K89"/>
    <mergeCell ref="A120:K120"/>
    <mergeCell ref="A121:K121"/>
    <mergeCell ref="A123:N123"/>
    <mergeCell ref="A124:N124"/>
    <mergeCell ref="A68:N68"/>
    <mergeCell ref="A69:N69"/>
    <mergeCell ref="A70:N70"/>
    <mergeCell ref="A71:A73"/>
    <mergeCell ref="B71:F71"/>
    <mergeCell ref="G71:K71"/>
    <mergeCell ref="L71:N72"/>
    <mergeCell ref="A65:N65"/>
    <mergeCell ref="A62:K62"/>
    <mergeCell ref="A63:K63"/>
    <mergeCell ref="A66:N66"/>
    <mergeCell ref="A67:N67"/>
    <mergeCell ref="A24:N24"/>
    <mergeCell ref="A25:A27"/>
    <mergeCell ref="B25:F25"/>
    <mergeCell ref="G25:K25"/>
    <mergeCell ref="L25:N26"/>
    <mergeCell ref="N1:O1"/>
    <mergeCell ref="A2:O2"/>
    <mergeCell ref="A3:O3"/>
    <mergeCell ref="A4:O4"/>
    <mergeCell ref="A5:O5"/>
    <mergeCell ref="A6:O6"/>
    <mergeCell ref="A7:A9"/>
    <mergeCell ref="B7:F7"/>
    <mergeCell ref="G7:K7"/>
    <mergeCell ref="L7:N8"/>
    <mergeCell ref="O7:O9"/>
    <mergeCell ref="A19:N19"/>
    <mergeCell ref="A20:N20"/>
    <mergeCell ref="A21:N21"/>
    <mergeCell ref="A22:N22"/>
    <mergeCell ref="A23:N23"/>
    <mergeCell ref="A41:K41"/>
    <mergeCell ref="A49:N49"/>
    <mergeCell ref="A50:A52"/>
    <mergeCell ref="B50:F50"/>
    <mergeCell ref="G50:K50"/>
    <mergeCell ref="L50:N51"/>
    <mergeCell ref="A44:N44"/>
    <mergeCell ref="A45:N45"/>
    <mergeCell ref="A46:N46"/>
    <mergeCell ref="A47:N47"/>
    <mergeCell ref="A48:N48"/>
    <mergeCell ref="A90:K90"/>
    <mergeCell ref="A92:N92"/>
    <mergeCell ref="A93:N93"/>
    <mergeCell ref="A94:N94"/>
    <mergeCell ref="A95:N95"/>
    <mergeCell ref="A96:N96"/>
    <mergeCell ref="A97:N97"/>
    <mergeCell ref="A98:A100"/>
    <mergeCell ref="B98:F98"/>
    <mergeCell ref="G98:K98"/>
    <mergeCell ref="L98:N99"/>
  </mergeCells>
  <conditionalFormatting sqref="F10:F17">
    <cfRule type="cellIs" dxfId="39" priority="33" stopIfTrue="1" operator="lessThan">
      <formula>-5.01</formula>
    </cfRule>
    <cfRule type="cellIs" dxfId="38" priority="34" stopIfTrue="1" operator="greaterThan">
      <formula>5.01</formula>
    </cfRule>
  </conditionalFormatting>
  <conditionalFormatting sqref="F28:F40 K28:K40">
    <cfRule type="cellIs" dxfId="37" priority="26" stopIfTrue="1" operator="lessThan">
      <formula>-5.01</formula>
    </cfRule>
    <cfRule type="cellIs" dxfId="36" priority="27" stopIfTrue="1" operator="greaterThan">
      <formula>5.01</formula>
    </cfRule>
  </conditionalFormatting>
  <conditionalFormatting sqref="F53:F61 K53:K61">
    <cfRule type="cellIs" dxfId="35" priority="23" stopIfTrue="1" operator="lessThan">
      <formula>-5.01</formula>
    </cfRule>
    <cfRule type="cellIs" dxfId="34" priority="24" stopIfTrue="1" operator="greaterThan">
      <formula>5.01</formula>
    </cfRule>
  </conditionalFormatting>
  <conditionalFormatting sqref="F74:F88 K74:K88">
    <cfRule type="cellIs" dxfId="33" priority="20" stopIfTrue="1" operator="lessThan">
      <formula>-5.01</formula>
    </cfRule>
    <cfRule type="cellIs" dxfId="32" priority="21" stopIfTrue="1" operator="greaterThan">
      <formula>5.01</formula>
    </cfRule>
  </conditionalFormatting>
  <conditionalFormatting sqref="F101:F119">
    <cfRule type="cellIs" dxfId="31" priority="17" stopIfTrue="1" operator="lessThan">
      <formula>-5.01</formula>
    </cfRule>
    <cfRule type="cellIs" dxfId="30" priority="18" stopIfTrue="1" operator="greaterThan">
      <formula>5.01</formula>
    </cfRule>
  </conditionalFormatting>
  <conditionalFormatting sqref="F132:F141 K132:K141">
    <cfRule type="cellIs" dxfId="29" priority="12" stopIfTrue="1" operator="lessThan">
      <formula>-5.01</formula>
    </cfRule>
    <cfRule type="cellIs" dxfId="28" priority="13" stopIfTrue="1" operator="greaterThan">
      <formula>5.01</formula>
    </cfRule>
  </conditionalFormatting>
  <conditionalFormatting sqref="F155:F161">
    <cfRule type="cellIs" dxfId="27" priority="9" stopIfTrue="1" operator="lessThan">
      <formula>-5.01</formula>
    </cfRule>
    <cfRule type="cellIs" dxfId="26" priority="10" stopIfTrue="1" operator="greaterThan">
      <formula>5.01</formula>
    </cfRule>
  </conditionalFormatting>
  <conditionalFormatting sqref="F174:F195">
    <cfRule type="cellIs" dxfId="25" priority="3" stopIfTrue="1" operator="lessThan">
      <formula>-5.01</formula>
    </cfRule>
    <cfRule type="cellIs" dxfId="24" priority="4" stopIfTrue="1" operator="greaterThan">
      <formula>5.01</formula>
    </cfRule>
  </conditionalFormatting>
  <conditionalFormatting sqref="K10:K17">
    <cfRule type="cellIs" dxfId="23" priority="31" stopIfTrue="1" operator="lessThan">
      <formula>-5.01</formula>
    </cfRule>
    <cfRule type="cellIs" dxfId="22" priority="32" stopIfTrue="1" operator="greaterThan">
      <formula>5.01</formula>
    </cfRule>
    <cfRule type="cellIs" dxfId="21" priority="35" stopIfTrue="1" operator="lessThan">
      <formula>-5.01</formula>
    </cfRule>
    <cfRule type="cellIs" dxfId="20" priority="36" stopIfTrue="1" operator="greaterThan">
      <formula>5.01</formula>
    </cfRule>
    <cfRule type="cellIs" dxfId="19" priority="37" stopIfTrue="1" operator="lessThan">
      <formula>-5</formula>
    </cfRule>
    <cfRule type="cellIs" dxfId="18" priority="38" stopIfTrue="1" operator="greaterThan">
      <formula>5</formula>
    </cfRule>
    <cfRule type="cellIs" dxfId="17" priority="42" operator="lessThan">
      <formula>-5</formula>
    </cfRule>
    <cfRule type="cellIs" dxfId="16" priority="43" operator="greaterThan">
      <formula>5</formula>
    </cfRule>
  </conditionalFormatting>
  <conditionalFormatting sqref="K101:K119">
    <cfRule type="cellIs" dxfId="15" priority="15" stopIfTrue="1" operator="lessThan">
      <formula>-5.01</formula>
    </cfRule>
    <cfRule type="cellIs" dxfId="14" priority="16" stopIfTrue="1" operator="greaterThan">
      <formula>5.01</formula>
    </cfRule>
  </conditionalFormatting>
  <conditionalFormatting sqref="K155:K161">
    <cfRule type="cellIs" dxfId="13" priority="7" stopIfTrue="1" operator="lessThan">
      <formula>-5.01</formula>
    </cfRule>
    <cfRule type="cellIs" dxfId="12" priority="8" stopIfTrue="1" operator="greaterThan">
      <formula>5.01</formula>
    </cfRule>
  </conditionalFormatting>
  <conditionalFormatting sqref="K174:K195">
    <cfRule type="cellIs" dxfId="11" priority="1" stopIfTrue="1" operator="lessThan">
      <formula>-5.01</formula>
    </cfRule>
    <cfRule type="cellIs" dxfId="10" priority="2" stopIfTrue="1" operator="greaterThan">
      <formula>5.01</formula>
    </cfRule>
  </conditionalFormatting>
  <conditionalFormatting sqref="L10:N17">
    <cfRule type="containsText" dxfId="9" priority="41" stopIfTrue="1" operator="containsText" text="ไม่ผ่าน">
      <formula>NOT(ISERROR(SEARCH("ไม่ผ่าน",L10)))</formula>
    </cfRule>
  </conditionalFormatting>
  <conditionalFormatting sqref="L28:N40">
    <cfRule type="containsText" dxfId="8" priority="25" stopIfTrue="1" operator="containsText" text="ไม่ผ่าน">
      <formula>NOT(ISERROR(SEARCH("ไม่ผ่าน",L28)))</formula>
    </cfRule>
  </conditionalFormatting>
  <conditionalFormatting sqref="L53:N61">
    <cfRule type="containsText" dxfId="7" priority="22" stopIfTrue="1" operator="containsText" text="ไม่ผ่าน">
      <formula>NOT(ISERROR(SEARCH("ไม่ผ่าน",L53)))</formula>
    </cfRule>
  </conditionalFormatting>
  <conditionalFormatting sqref="L74:N88">
    <cfRule type="containsText" dxfId="6" priority="19" stopIfTrue="1" operator="containsText" text="ไม่ผ่าน">
      <formula>NOT(ISERROR(SEARCH("ไม่ผ่าน",L74)))</formula>
    </cfRule>
  </conditionalFormatting>
  <conditionalFormatting sqref="L101:N119">
    <cfRule type="containsText" dxfId="5" priority="14" stopIfTrue="1" operator="containsText" text="ไม่ผ่าน">
      <formula>NOT(ISERROR(SEARCH("ไม่ผ่าน",L101)))</formula>
    </cfRule>
  </conditionalFormatting>
  <conditionalFormatting sqref="L132:N141">
    <cfRule type="containsText" dxfId="4" priority="11" stopIfTrue="1" operator="containsText" text="ไม่ผ่าน">
      <formula>NOT(ISERROR(SEARCH("ไม่ผ่าน",L132)))</formula>
    </cfRule>
  </conditionalFormatting>
  <conditionalFormatting sqref="L155:N161">
    <cfRule type="containsText" dxfId="3" priority="6" stopIfTrue="1" operator="containsText" text="ไม่ผ่าน">
      <formula>NOT(ISERROR(SEARCH("ไม่ผ่าน",L155)))</formula>
    </cfRule>
  </conditionalFormatting>
  <conditionalFormatting sqref="L174:N195">
    <cfRule type="containsText" dxfId="2" priority="5" stopIfTrue="1" operator="containsText" text="ไม่ผ่าน">
      <formula>NOT(ISERROR(SEARCH("ไม่ผ่าน",L174)))</formula>
    </cfRule>
  </conditionalFormatting>
  <conditionalFormatting sqref="N17">
    <cfRule type="containsText" dxfId="1" priority="40" stopIfTrue="1" operator="containsText" text="ไม่ผ่าน">
      <formula>NOT(ISERROR(SEARCH("ไม่ผ่าน",N17)))</formula>
    </cfRule>
  </conditionalFormatting>
  <conditionalFormatting sqref="O10:O17">
    <cfRule type="cellIs" dxfId="0" priority="39" stopIfTrue="1" operator="lessThan">
      <formula>70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2409C-1D47-4F6D-B27F-62DBF4B4D16B}">
  <dimension ref="A1"/>
  <sheetViews>
    <sheetView zoomScale="50" zoomScaleNormal="50" workbookViewId="0">
      <selection activeCell="AK59" sqref="AK59"/>
    </sheetView>
  </sheetViews>
  <sheetFormatPr defaultRowHeight="13.8" x14ac:dyDescent="0.25"/>
  <sheetData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7C3A-F2D7-4969-86D6-CF1628BF6372}">
  <dimension ref="A1:Z92"/>
  <sheetViews>
    <sheetView zoomScale="70" zoomScaleNormal="70" workbookViewId="0">
      <pane xSplit="5" ySplit="4" topLeftCell="F38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defaultColWidth="9" defaultRowHeight="24.6" x14ac:dyDescent="0.7"/>
  <cols>
    <col min="1" max="1" width="4.5" style="1" customWidth="1"/>
    <col min="2" max="2" width="11.19921875" style="44" customWidth="1"/>
    <col min="3" max="3" width="5.59765625" style="44" customWidth="1"/>
    <col min="4" max="4" width="15.09765625" style="44" customWidth="1"/>
    <col min="5" max="5" width="7.19921875" style="124" customWidth="1"/>
    <col min="6" max="6" width="11.296875" style="124" customWidth="1"/>
    <col min="7" max="7" width="14.09765625" style="124" customWidth="1"/>
    <col min="8" max="8" width="16.796875" style="72" customWidth="1"/>
    <col min="9" max="9" width="12.796875" style="72" customWidth="1"/>
    <col min="10" max="11" width="12.59765625" style="44" customWidth="1"/>
    <col min="12" max="12" width="14.8984375" style="72" customWidth="1"/>
    <col min="13" max="13" width="11" style="124" customWidth="1"/>
    <col min="14" max="14" width="14.09765625" style="124" customWidth="1"/>
    <col min="15" max="15" width="16.8984375" style="72" customWidth="1"/>
    <col min="16" max="16" width="11.19921875" style="72" customWidth="1"/>
    <col min="17" max="18" width="12.59765625" style="44" customWidth="1"/>
    <col min="19" max="19" width="14.8984375" style="72" customWidth="1"/>
    <col min="20" max="20" width="26.8984375" style="44" customWidth="1"/>
    <col min="21" max="21" width="20.296875" style="125" customWidth="1"/>
    <col min="22" max="22" width="14.59765625" style="44" hidden="1" customWidth="1"/>
    <col min="23" max="23" width="11.19921875" style="44" hidden="1" customWidth="1"/>
    <col min="24" max="25" width="9" style="44" hidden="1" customWidth="1"/>
    <col min="26" max="26" width="18.296875" style="44" hidden="1" customWidth="1"/>
    <col min="27" max="28" width="0" style="44" hidden="1" customWidth="1"/>
    <col min="29" max="16384" width="9" style="44"/>
  </cols>
  <sheetData>
    <row r="1" spans="1:26" s="200" customFormat="1" ht="27" x14ac:dyDescent="0.75">
      <c r="A1" s="652" t="s">
        <v>859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  <c r="R1" s="652"/>
      <c r="S1" s="652"/>
      <c r="T1" s="652"/>
      <c r="U1" s="199"/>
    </row>
    <row r="2" spans="1:26" ht="23.4" customHeight="1" x14ac:dyDescent="0.7">
      <c r="A2" s="653" t="s">
        <v>193</v>
      </c>
      <c r="B2" s="654" t="s">
        <v>195</v>
      </c>
      <c r="C2" s="654" t="s">
        <v>196</v>
      </c>
      <c r="D2" s="654" t="s">
        <v>197</v>
      </c>
      <c r="E2" s="655" t="s">
        <v>509</v>
      </c>
      <c r="F2" s="641" t="s">
        <v>410</v>
      </c>
      <c r="G2" s="642"/>
      <c r="H2" s="642"/>
      <c r="I2" s="642"/>
      <c r="J2" s="642"/>
      <c r="K2" s="642"/>
      <c r="L2" s="643"/>
      <c r="M2" s="644" t="s">
        <v>860</v>
      </c>
      <c r="N2" s="645"/>
      <c r="O2" s="645"/>
      <c r="P2" s="645"/>
      <c r="Q2" s="645"/>
      <c r="R2" s="645"/>
      <c r="S2" s="645"/>
      <c r="T2" s="646"/>
      <c r="U2" s="126"/>
      <c r="V2" s="647" t="s">
        <v>411</v>
      </c>
      <c r="W2" s="648"/>
      <c r="X2" s="648"/>
      <c r="Y2" s="648"/>
      <c r="Z2" s="648"/>
    </row>
    <row r="3" spans="1:26" ht="21" customHeight="1" x14ac:dyDescent="0.7">
      <c r="A3" s="653"/>
      <c r="B3" s="654"/>
      <c r="C3" s="654"/>
      <c r="D3" s="654"/>
      <c r="E3" s="655"/>
      <c r="F3" s="644" t="s">
        <v>412</v>
      </c>
      <c r="G3" s="645"/>
      <c r="H3" s="645"/>
      <c r="I3" s="646"/>
      <c r="J3" s="649" t="s">
        <v>413</v>
      </c>
      <c r="K3" s="650"/>
      <c r="L3" s="651"/>
      <c r="M3" s="644" t="s">
        <v>412</v>
      </c>
      <c r="N3" s="645"/>
      <c r="O3" s="645"/>
      <c r="P3" s="646"/>
      <c r="Q3" s="649" t="s">
        <v>414</v>
      </c>
      <c r="R3" s="650"/>
      <c r="S3" s="650"/>
      <c r="T3" s="651"/>
      <c r="U3" s="127"/>
    </row>
    <row r="4" spans="1:26" s="134" customFormat="1" ht="49.2" x14ac:dyDescent="0.7">
      <c r="A4" s="653"/>
      <c r="B4" s="654"/>
      <c r="C4" s="654"/>
      <c r="D4" s="654"/>
      <c r="E4" s="655"/>
      <c r="F4" s="128" t="s">
        <v>415</v>
      </c>
      <c r="G4" s="129" t="s">
        <v>416</v>
      </c>
      <c r="H4" s="129" t="s">
        <v>364</v>
      </c>
      <c r="I4" s="130" t="s">
        <v>417</v>
      </c>
      <c r="J4" s="131" t="s">
        <v>415</v>
      </c>
      <c r="K4" s="132" t="s">
        <v>418</v>
      </c>
      <c r="L4" s="129" t="s">
        <v>542</v>
      </c>
      <c r="M4" s="128" t="s">
        <v>415</v>
      </c>
      <c r="N4" s="129" t="s">
        <v>419</v>
      </c>
      <c r="O4" s="129" t="s">
        <v>420</v>
      </c>
      <c r="P4" s="130" t="s">
        <v>417</v>
      </c>
      <c r="Q4" s="131" t="s">
        <v>415</v>
      </c>
      <c r="R4" s="132" t="s">
        <v>418</v>
      </c>
      <c r="S4" s="129" t="s">
        <v>861</v>
      </c>
      <c r="T4" s="131" t="s">
        <v>421</v>
      </c>
      <c r="U4" s="133"/>
      <c r="V4" s="134" t="s">
        <v>415</v>
      </c>
      <c r="W4" s="44" t="s">
        <v>422</v>
      </c>
      <c r="X4" s="44" t="s">
        <v>422</v>
      </c>
      <c r="Y4" s="44" t="s">
        <v>422</v>
      </c>
      <c r="Z4" s="44" t="s">
        <v>422</v>
      </c>
    </row>
    <row r="5" spans="1:26" ht="21" customHeight="1" x14ac:dyDescent="0.7">
      <c r="A5" s="65">
        <v>1</v>
      </c>
      <c r="B5" s="135" t="s">
        <v>95</v>
      </c>
      <c r="C5" s="136" t="s">
        <v>5</v>
      </c>
      <c r="D5" s="135" t="s">
        <v>423</v>
      </c>
      <c r="E5" s="150">
        <v>16</v>
      </c>
      <c r="F5" s="65">
        <v>2</v>
      </c>
      <c r="G5" s="137">
        <v>0.67</v>
      </c>
      <c r="H5" s="138">
        <v>-51921843.119999997</v>
      </c>
      <c r="I5" s="139"/>
      <c r="J5" s="65">
        <v>2</v>
      </c>
      <c r="K5" s="140">
        <v>71.428571428571431</v>
      </c>
      <c r="L5" s="138">
        <v>-4326820.26</v>
      </c>
      <c r="M5" s="65">
        <v>1</v>
      </c>
      <c r="N5" s="394">
        <v>0.66</v>
      </c>
      <c r="O5" s="149">
        <v>77234078.989999995</v>
      </c>
      <c r="P5" s="141"/>
      <c r="Q5" s="65">
        <v>1</v>
      </c>
      <c r="R5" s="162">
        <v>71.428571428571431</v>
      </c>
      <c r="S5" s="149">
        <v>7021279.9081818173</v>
      </c>
      <c r="T5" s="142" t="s">
        <v>638</v>
      </c>
      <c r="V5" s="83" t="s">
        <v>505</v>
      </c>
      <c r="W5" s="44">
        <v>0</v>
      </c>
      <c r="X5" s="44">
        <v>0</v>
      </c>
      <c r="Y5" s="44">
        <v>0</v>
      </c>
      <c r="Z5" s="44" t="s">
        <v>507</v>
      </c>
    </row>
    <row r="6" spans="1:26" ht="21" customHeight="1" x14ac:dyDescent="0.7">
      <c r="A6" s="65">
        <v>2</v>
      </c>
      <c r="B6" s="135" t="s">
        <v>95</v>
      </c>
      <c r="C6" s="136" t="s">
        <v>63</v>
      </c>
      <c r="D6" s="135" t="s">
        <v>424</v>
      </c>
      <c r="E6" s="150">
        <v>6</v>
      </c>
      <c r="F6" s="65">
        <v>1</v>
      </c>
      <c r="G6" s="137">
        <v>4.0199999999999996</v>
      </c>
      <c r="H6" s="138">
        <v>-19637436.370000001</v>
      </c>
      <c r="I6" s="139"/>
      <c r="J6" s="65">
        <v>1</v>
      </c>
      <c r="K6" s="143">
        <v>14.285714285714285</v>
      </c>
      <c r="L6" s="138">
        <v>-1636453.0308333335</v>
      </c>
      <c r="M6" s="65">
        <v>1</v>
      </c>
      <c r="N6" s="394">
        <v>2.56</v>
      </c>
      <c r="O6" s="163">
        <v>-10510460.779999999</v>
      </c>
      <c r="P6" s="141"/>
      <c r="Q6" s="65">
        <v>1</v>
      </c>
      <c r="R6" s="162">
        <v>57.142857142857139</v>
      </c>
      <c r="S6" s="149">
        <v>-955496.43454545445</v>
      </c>
      <c r="T6" s="142" t="s">
        <v>638</v>
      </c>
      <c r="V6" s="83" t="s">
        <v>505</v>
      </c>
      <c r="W6" s="44">
        <v>1</v>
      </c>
      <c r="X6" s="44">
        <v>0</v>
      </c>
      <c r="Y6" s="44">
        <v>0</v>
      </c>
      <c r="Z6" s="44" t="s">
        <v>506</v>
      </c>
    </row>
    <row r="7" spans="1:26" ht="21" customHeight="1" x14ac:dyDescent="0.7">
      <c r="A7" s="65">
        <v>3</v>
      </c>
      <c r="B7" s="135" t="s">
        <v>95</v>
      </c>
      <c r="C7" s="136" t="s">
        <v>64</v>
      </c>
      <c r="D7" s="135" t="s">
        <v>425</v>
      </c>
      <c r="E7" s="150">
        <v>6</v>
      </c>
      <c r="F7" s="65">
        <v>1</v>
      </c>
      <c r="G7" s="137">
        <v>5.0599999999999996</v>
      </c>
      <c r="H7" s="138">
        <v>-14448218.619999999</v>
      </c>
      <c r="I7" s="139"/>
      <c r="J7" s="65">
        <v>1</v>
      </c>
      <c r="K7" s="143">
        <v>28.571428571428569</v>
      </c>
      <c r="L7" s="138">
        <v>-1204018.2183333333</v>
      </c>
      <c r="M7" s="65">
        <v>1</v>
      </c>
      <c r="N7" s="394">
        <v>2.38</v>
      </c>
      <c r="O7" s="163">
        <v>-22627125.629999999</v>
      </c>
      <c r="P7" s="141"/>
      <c r="Q7" s="65">
        <v>1</v>
      </c>
      <c r="R7" s="164">
        <v>42.857142857142854</v>
      </c>
      <c r="S7" s="149">
        <v>-2057011.4209090909</v>
      </c>
      <c r="T7" s="142" t="s">
        <v>638</v>
      </c>
      <c r="V7" s="83" t="s">
        <v>505</v>
      </c>
      <c r="W7" s="44">
        <v>1</v>
      </c>
      <c r="X7" s="44">
        <v>0</v>
      </c>
      <c r="Y7" s="44">
        <v>0</v>
      </c>
      <c r="Z7" s="44" t="s">
        <v>506</v>
      </c>
    </row>
    <row r="8" spans="1:26" ht="21" customHeight="1" x14ac:dyDescent="0.7">
      <c r="A8" s="65">
        <v>4</v>
      </c>
      <c r="B8" s="135" t="s">
        <v>95</v>
      </c>
      <c r="C8" s="136" t="s">
        <v>65</v>
      </c>
      <c r="D8" s="135" t="s">
        <v>426</v>
      </c>
      <c r="E8" s="150">
        <v>5</v>
      </c>
      <c r="F8" s="65">
        <v>1</v>
      </c>
      <c r="G8" s="137">
        <v>2.81</v>
      </c>
      <c r="H8" s="138">
        <v>-13422614.66</v>
      </c>
      <c r="I8" s="139"/>
      <c r="J8" s="65">
        <v>1</v>
      </c>
      <c r="K8" s="143">
        <v>42.857142857142854</v>
      </c>
      <c r="L8" s="138">
        <v>-1118551.2216666667</v>
      </c>
      <c r="M8" s="65">
        <v>1</v>
      </c>
      <c r="N8" s="394">
        <v>1.2</v>
      </c>
      <c r="O8" s="163">
        <v>-18722107.309999999</v>
      </c>
      <c r="P8" s="141"/>
      <c r="Q8" s="65">
        <v>1</v>
      </c>
      <c r="R8" s="162">
        <v>57.142857142857139</v>
      </c>
      <c r="S8" s="149">
        <v>-1702009.7554545454</v>
      </c>
      <c r="T8" s="142" t="s">
        <v>638</v>
      </c>
      <c r="V8" s="83" t="s">
        <v>505</v>
      </c>
      <c r="W8" s="44">
        <v>0</v>
      </c>
      <c r="X8" s="44">
        <v>0</v>
      </c>
      <c r="Y8" s="44">
        <v>0</v>
      </c>
      <c r="Z8" s="44" t="s">
        <v>507</v>
      </c>
    </row>
    <row r="9" spans="1:26" ht="21" customHeight="1" x14ac:dyDescent="0.7">
      <c r="A9" s="65">
        <v>5</v>
      </c>
      <c r="B9" s="135" t="s">
        <v>95</v>
      </c>
      <c r="C9" s="136" t="s">
        <v>66</v>
      </c>
      <c r="D9" s="135" t="s">
        <v>427</v>
      </c>
      <c r="E9" s="150">
        <v>5</v>
      </c>
      <c r="F9" s="65">
        <v>1</v>
      </c>
      <c r="G9" s="137">
        <v>1.57</v>
      </c>
      <c r="H9" s="138">
        <v>-8094338.2699999996</v>
      </c>
      <c r="I9" s="139"/>
      <c r="J9" s="65">
        <v>1</v>
      </c>
      <c r="K9" s="143">
        <v>42.857142857142854</v>
      </c>
      <c r="L9" s="138">
        <v>-674528.18916666659</v>
      </c>
      <c r="M9" s="65">
        <v>1</v>
      </c>
      <c r="N9" s="394">
        <v>1.42</v>
      </c>
      <c r="O9" s="163">
        <v>-5351467.04</v>
      </c>
      <c r="P9" s="141"/>
      <c r="Q9" s="65">
        <v>1</v>
      </c>
      <c r="R9" s="164">
        <v>42.857142857142854</v>
      </c>
      <c r="S9" s="149">
        <v>-486497.00363636366</v>
      </c>
      <c r="T9" s="165" t="s">
        <v>638</v>
      </c>
      <c r="V9" s="83" t="s">
        <v>505</v>
      </c>
      <c r="W9" s="44">
        <v>1</v>
      </c>
      <c r="X9" s="44">
        <v>0</v>
      </c>
      <c r="Y9" s="44">
        <v>0</v>
      </c>
      <c r="Z9" s="44" t="s">
        <v>506</v>
      </c>
    </row>
    <row r="10" spans="1:26" ht="21" customHeight="1" x14ac:dyDescent="0.7">
      <c r="A10" s="65">
        <v>6</v>
      </c>
      <c r="B10" s="135" t="s">
        <v>95</v>
      </c>
      <c r="C10" s="136" t="s">
        <v>67</v>
      </c>
      <c r="D10" s="135" t="s">
        <v>428</v>
      </c>
      <c r="E10" s="150">
        <v>6</v>
      </c>
      <c r="F10" s="65">
        <v>2</v>
      </c>
      <c r="G10" s="137">
        <v>0.75</v>
      </c>
      <c r="H10" s="138">
        <v>-14415871.390000001</v>
      </c>
      <c r="I10" s="139"/>
      <c r="J10" s="65">
        <v>2</v>
      </c>
      <c r="K10" s="140">
        <v>71.428571428571431</v>
      </c>
      <c r="L10" s="138">
        <v>-1201322.6158333335</v>
      </c>
      <c r="M10" s="65">
        <v>7</v>
      </c>
      <c r="N10" s="144">
        <v>0.43</v>
      </c>
      <c r="O10" s="163">
        <v>-10749598.109999999</v>
      </c>
      <c r="P10" s="395" t="s">
        <v>434</v>
      </c>
      <c r="Q10" s="65">
        <v>7</v>
      </c>
      <c r="R10" s="162">
        <v>100</v>
      </c>
      <c r="S10" s="149">
        <v>-977236.19181818177</v>
      </c>
      <c r="T10" s="396" t="s">
        <v>639</v>
      </c>
      <c r="V10" s="83" t="s">
        <v>508</v>
      </c>
      <c r="W10" s="44">
        <v>1</v>
      </c>
      <c r="X10" s="44">
        <v>0</v>
      </c>
      <c r="Y10" s="44">
        <v>0</v>
      </c>
      <c r="Z10" s="44" t="s">
        <v>506</v>
      </c>
    </row>
    <row r="11" spans="1:26" ht="21" customHeight="1" x14ac:dyDescent="0.7">
      <c r="A11" s="65">
        <v>7</v>
      </c>
      <c r="B11" s="135" t="s">
        <v>95</v>
      </c>
      <c r="C11" s="136" t="s">
        <v>68</v>
      </c>
      <c r="D11" s="135" t="s">
        <v>429</v>
      </c>
      <c r="E11" s="150">
        <v>6</v>
      </c>
      <c r="F11" s="65">
        <v>1</v>
      </c>
      <c r="G11" s="137">
        <v>3.97</v>
      </c>
      <c r="H11" s="138">
        <v>-19508749.859999999</v>
      </c>
      <c r="I11" s="139"/>
      <c r="J11" s="65">
        <v>1</v>
      </c>
      <c r="K11" s="140">
        <v>57.142857142857139</v>
      </c>
      <c r="L11" s="138">
        <v>-1625729.155</v>
      </c>
      <c r="M11" s="65">
        <v>1</v>
      </c>
      <c r="N11" s="394">
        <v>1.19</v>
      </c>
      <c r="O11" s="163">
        <v>-23822616.300000001</v>
      </c>
      <c r="P11" s="141"/>
      <c r="Q11" s="65">
        <v>1</v>
      </c>
      <c r="R11" s="162">
        <v>71.428571428571431</v>
      </c>
      <c r="S11" s="149">
        <v>-2165692.3909090911</v>
      </c>
      <c r="T11" s="142" t="s">
        <v>638</v>
      </c>
      <c r="V11" s="83" t="s">
        <v>505</v>
      </c>
      <c r="W11" s="44">
        <v>0</v>
      </c>
      <c r="X11" s="44">
        <v>0</v>
      </c>
      <c r="Y11" s="44">
        <v>0</v>
      </c>
      <c r="Z11" s="44" t="s">
        <v>507</v>
      </c>
    </row>
    <row r="12" spans="1:26" ht="21" customHeight="1" x14ac:dyDescent="0.7">
      <c r="A12" s="65">
        <v>8</v>
      </c>
      <c r="B12" s="135" t="s">
        <v>95</v>
      </c>
      <c r="C12" s="136" t="s">
        <v>69</v>
      </c>
      <c r="D12" s="135" t="s">
        <v>430</v>
      </c>
      <c r="E12" s="150">
        <v>12</v>
      </c>
      <c r="F12" s="65">
        <v>1</v>
      </c>
      <c r="G12" s="137">
        <v>1.61</v>
      </c>
      <c r="H12" s="138">
        <v>-26915093.91</v>
      </c>
      <c r="I12" s="139"/>
      <c r="J12" s="65">
        <v>1</v>
      </c>
      <c r="K12" s="143">
        <v>28.571428571428569</v>
      </c>
      <c r="L12" s="138">
        <v>-2242924.4925000002</v>
      </c>
      <c r="M12" s="65">
        <v>2</v>
      </c>
      <c r="N12" s="394">
        <v>0.56000000000000005</v>
      </c>
      <c r="O12" s="163">
        <v>-29215927.43</v>
      </c>
      <c r="P12" s="141"/>
      <c r="Q12" s="65">
        <v>2</v>
      </c>
      <c r="R12" s="162">
        <v>57.142857142857139</v>
      </c>
      <c r="S12" s="149">
        <v>-2655993.4027272728</v>
      </c>
      <c r="T12" s="142" t="s">
        <v>638</v>
      </c>
      <c r="V12" s="83" t="s">
        <v>505</v>
      </c>
      <c r="W12" s="44">
        <v>1</v>
      </c>
      <c r="X12" s="44">
        <v>0</v>
      </c>
      <c r="Y12" s="44">
        <v>0</v>
      </c>
      <c r="Z12" s="44" t="s">
        <v>506</v>
      </c>
    </row>
    <row r="13" spans="1:26" ht="21" customHeight="1" x14ac:dyDescent="0.7">
      <c r="A13" s="65">
        <v>9</v>
      </c>
      <c r="B13" s="135" t="s">
        <v>95</v>
      </c>
      <c r="C13" s="136" t="s">
        <v>70</v>
      </c>
      <c r="D13" s="135" t="s">
        <v>431</v>
      </c>
      <c r="E13" s="150">
        <v>6</v>
      </c>
      <c r="F13" s="65">
        <v>1</v>
      </c>
      <c r="G13" s="137">
        <v>3.65</v>
      </c>
      <c r="H13" s="138">
        <v>-6963504.96</v>
      </c>
      <c r="I13" s="139"/>
      <c r="J13" s="65">
        <v>1</v>
      </c>
      <c r="K13" s="140">
        <v>57.142857142857139</v>
      </c>
      <c r="L13" s="138">
        <v>-580292.07999999996</v>
      </c>
      <c r="M13" s="65">
        <v>2</v>
      </c>
      <c r="N13" s="394">
        <v>0.97</v>
      </c>
      <c r="O13" s="163">
        <v>-20917621.84</v>
      </c>
      <c r="P13" s="141"/>
      <c r="Q13" s="65">
        <v>2</v>
      </c>
      <c r="R13" s="164">
        <v>42.857142857142854</v>
      </c>
      <c r="S13" s="149">
        <v>-1901601.9854545454</v>
      </c>
      <c r="T13" s="397" t="s">
        <v>640</v>
      </c>
      <c r="V13" s="83" t="s">
        <v>505</v>
      </c>
      <c r="W13" s="44">
        <v>0</v>
      </c>
      <c r="X13" s="44">
        <v>0</v>
      </c>
      <c r="Y13" s="44">
        <v>0</v>
      </c>
      <c r="Z13" s="44" t="s">
        <v>507</v>
      </c>
    </row>
    <row r="14" spans="1:26" ht="21" customHeight="1" x14ac:dyDescent="0.7">
      <c r="A14" s="65">
        <v>10</v>
      </c>
      <c r="B14" s="135" t="s">
        <v>95</v>
      </c>
      <c r="C14" s="136" t="s">
        <v>71</v>
      </c>
      <c r="D14" s="135" t="s">
        <v>432</v>
      </c>
      <c r="E14" s="150">
        <v>6</v>
      </c>
      <c r="F14" s="65">
        <v>1</v>
      </c>
      <c r="G14" s="137">
        <v>4.07</v>
      </c>
      <c r="H14" s="138">
        <v>-26212531.469999999</v>
      </c>
      <c r="I14" s="139"/>
      <c r="J14" s="65">
        <v>1</v>
      </c>
      <c r="K14" s="143">
        <v>28.571428571428569</v>
      </c>
      <c r="L14" s="138">
        <v>-2184377.6225000001</v>
      </c>
      <c r="M14" s="65">
        <v>2</v>
      </c>
      <c r="N14" s="394">
        <v>0.84</v>
      </c>
      <c r="O14" s="163">
        <v>-21980988.48</v>
      </c>
      <c r="P14" s="141"/>
      <c r="Q14" s="65">
        <v>2</v>
      </c>
      <c r="R14" s="162">
        <v>85.714285714285708</v>
      </c>
      <c r="S14" s="149">
        <v>-1998271.68</v>
      </c>
      <c r="T14" s="142" t="s">
        <v>638</v>
      </c>
      <c r="V14" s="83" t="s">
        <v>505</v>
      </c>
      <c r="W14" s="44">
        <v>1</v>
      </c>
      <c r="X14" s="44">
        <v>0</v>
      </c>
      <c r="Y14" s="44">
        <v>0</v>
      </c>
      <c r="Z14" s="44" t="s">
        <v>506</v>
      </c>
    </row>
    <row r="15" spans="1:26" ht="21" customHeight="1" x14ac:dyDescent="0.7">
      <c r="A15" s="65">
        <v>11</v>
      </c>
      <c r="B15" s="135" t="s">
        <v>95</v>
      </c>
      <c r="C15" s="136" t="s">
        <v>76</v>
      </c>
      <c r="D15" s="135" t="s">
        <v>433</v>
      </c>
      <c r="E15" s="150">
        <v>13</v>
      </c>
      <c r="F15" s="65">
        <v>7</v>
      </c>
      <c r="G15" s="144">
        <v>0.21</v>
      </c>
      <c r="H15" s="138">
        <v>-19859450.609999999</v>
      </c>
      <c r="I15" s="145" t="s">
        <v>434</v>
      </c>
      <c r="J15" s="65">
        <v>7</v>
      </c>
      <c r="K15" s="140">
        <v>71.428571428571431</v>
      </c>
      <c r="L15" s="138">
        <v>-1654954.2175</v>
      </c>
      <c r="M15" s="65">
        <v>6</v>
      </c>
      <c r="N15" s="144">
        <v>0.16</v>
      </c>
      <c r="O15" s="163">
        <v>-5995510.6600000001</v>
      </c>
      <c r="P15" s="146" t="s">
        <v>434</v>
      </c>
      <c r="Q15" s="65">
        <v>6</v>
      </c>
      <c r="R15" s="162">
        <v>85.714285714285708</v>
      </c>
      <c r="S15" s="149">
        <v>-545046.4236363637</v>
      </c>
      <c r="T15" s="396" t="s">
        <v>639</v>
      </c>
      <c r="V15" s="83" t="s">
        <v>508</v>
      </c>
      <c r="W15" s="44">
        <v>0</v>
      </c>
      <c r="X15" s="44">
        <v>0</v>
      </c>
      <c r="Y15" s="44">
        <v>1</v>
      </c>
      <c r="Z15" s="44" t="s">
        <v>506</v>
      </c>
    </row>
    <row r="16" spans="1:26" ht="21" customHeight="1" x14ac:dyDescent="0.7">
      <c r="A16" s="65">
        <v>12</v>
      </c>
      <c r="B16" s="135" t="s">
        <v>95</v>
      </c>
      <c r="C16" s="136" t="s">
        <v>87</v>
      </c>
      <c r="D16" s="135" t="s">
        <v>435</v>
      </c>
      <c r="E16" s="150">
        <v>2</v>
      </c>
      <c r="F16" s="65">
        <v>6</v>
      </c>
      <c r="G16" s="144">
        <v>0.49</v>
      </c>
      <c r="H16" s="138">
        <v>-4988184.58</v>
      </c>
      <c r="I16" s="146" t="s">
        <v>434</v>
      </c>
      <c r="J16" s="65">
        <v>6</v>
      </c>
      <c r="K16" s="143">
        <v>42.857142857142854</v>
      </c>
      <c r="L16" s="138">
        <v>-415682.04833333334</v>
      </c>
      <c r="M16" s="65">
        <v>7</v>
      </c>
      <c r="N16" s="394">
        <v>0.54</v>
      </c>
      <c r="O16" s="163">
        <v>1772391.54</v>
      </c>
      <c r="P16" s="147" t="s">
        <v>454</v>
      </c>
      <c r="Q16" s="65">
        <v>7</v>
      </c>
      <c r="R16" s="162">
        <v>71.428571428571431</v>
      </c>
      <c r="S16" s="149">
        <v>161126.50363636363</v>
      </c>
      <c r="T16" s="396" t="s">
        <v>639</v>
      </c>
      <c r="V16" s="83" t="s">
        <v>508</v>
      </c>
      <c r="W16" s="44">
        <v>1</v>
      </c>
      <c r="X16" s="44">
        <v>0</v>
      </c>
      <c r="Y16" s="44">
        <v>0</v>
      </c>
      <c r="Z16" s="44" t="s">
        <v>506</v>
      </c>
    </row>
    <row r="17" spans="1:26" x14ac:dyDescent="0.7">
      <c r="A17" s="65">
        <v>13</v>
      </c>
      <c r="B17" s="135" t="s">
        <v>89</v>
      </c>
      <c r="C17" s="136" t="s">
        <v>37</v>
      </c>
      <c r="D17" s="148" t="s">
        <v>89</v>
      </c>
      <c r="E17" s="151">
        <v>16</v>
      </c>
      <c r="F17" s="65">
        <v>1</v>
      </c>
      <c r="G17" s="137">
        <v>1.42</v>
      </c>
      <c r="H17" s="138">
        <v>-10915922.550000001</v>
      </c>
      <c r="I17" s="139"/>
      <c r="J17" s="65">
        <v>1</v>
      </c>
      <c r="K17" s="140">
        <v>57.142857142857139</v>
      </c>
      <c r="L17" s="138">
        <v>-909660.21250000002</v>
      </c>
      <c r="M17" s="65">
        <v>0</v>
      </c>
      <c r="N17" s="394">
        <v>1.24</v>
      </c>
      <c r="O17" s="163">
        <v>168189607.77000001</v>
      </c>
      <c r="P17" s="141"/>
      <c r="Q17" s="65">
        <v>0</v>
      </c>
      <c r="R17" s="164">
        <v>28.571428571428569</v>
      </c>
      <c r="S17" s="149">
        <v>15289964.342727274</v>
      </c>
      <c r="T17" s="397" t="s">
        <v>640</v>
      </c>
      <c r="V17" s="83" t="s">
        <v>505</v>
      </c>
      <c r="W17" s="44">
        <v>0</v>
      </c>
      <c r="X17" s="44">
        <v>0</v>
      </c>
      <c r="Y17" s="44">
        <v>0</v>
      </c>
      <c r="Z17" s="44" t="s">
        <v>507</v>
      </c>
    </row>
    <row r="18" spans="1:26" x14ac:dyDescent="0.7">
      <c r="A18" s="65">
        <v>14</v>
      </c>
      <c r="B18" s="135" t="s">
        <v>89</v>
      </c>
      <c r="C18" s="136" t="s">
        <v>38</v>
      </c>
      <c r="D18" s="148" t="s">
        <v>437</v>
      </c>
      <c r="E18" s="151">
        <v>6</v>
      </c>
      <c r="F18" s="65">
        <v>1</v>
      </c>
      <c r="G18" s="137">
        <v>2.8</v>
      </c>
      <c r="H18" s="138">
        <v>-27781624.260000002</v>
      </c>
      <c r="I18" s="139"/>
      <c r="J18" s="65">
        <v>1</v>
      </c>
      <c r="K18" s="140">
        <v>85.714285714285708</v>
      </c>
      <c r="L18" s="138">
        <v>-2315135.355</v>
      </c>
      <c r="M18" s="65">
        <v>1</v>
      </c>
      <c r="N18" s="394">
        <v>1.57</v>
      </c>
      <c r="O18" s="163">
        <v>-6762206.6900000004</v>
      </c>
      <c r="P18" s="141"/>
      <c r="Q18" s="65">
        <v>1</v>
      </c>
      <c r="R18" s="162">
        <v>100</v>
      </c>
      <c r="S18" s="149">
        <v>-614746.06272727274</v>
      </c>
      <c r="T18" s="142" t="s">
        <v>638</v>
      </c>
      <c r="V18" s="83" t="s">
        <v>505</v>
      </c>
      <c r="W18" s="44">
        <v>1</v>
      </c>
      <c r="X18" s="44">
        <v>0</v>
      </c>
      <c r="Y18" s="44">
        <v>0</v>
      </c>
      <c r="Z18" s="44" t="s">
        <v>506</v>
      </c>
    </row>
    <row r="19" spans="1:26" x14ac:dyDescent="0.7">
      <c r="A19" s="65">
        <v>15</v>
      </c>
      <c r="B19" s="135" t="s">
        <v>89</v>
      </c>
      <c r="C19" s="136" t="s">
        <v>40</v>
      </c>
      <c r="D19" s="148" t="s">
        <v>438</v>
      </c>
      <c r="E19" s="151">
        <v>9</v>
      </c>
      <c r="F19" s="65">
        <v>3</v>
      </c>
      <c r="G19" s="137">
        <v>0.63</v>
      </c>
      <c r="H19" s="138">
        <v>-17716002.510000002</v>
      </c>
      <c r="I19" s="139"/>
      <c r="J19" s="65">
        <v>3</v>
      </c>
      <c r="K19" s="140">
        <v>85.714285714285708</v>
      </c>
      <c r="L19" s="138">
        <v>-1476333.5425000002</v>
      </c>
      <c r="M19" s="65">
        <v>2</v>
      </c>
      <c r="N19" s="394">
        <v>0.81</v>
      </c>
      <c r="O19" s="163">
        <v>5621098.4800000004</v>
      </c>
      <c r="P19" s="141"/>
      <c r="Q19" s="65">
        <v>2</v>
      </c>
      <c r="R19" s="162">
        <v>100</v>
      </c>
      <c r="S19" s="149">
        <v>511008.95272727276</v>
      </c>
      <c r="T19" s="142" t="s">
        <v>638</v>
      </c>
      <c r="V19" s="83" t="s">
        <v>505</v>
      </c>
      <c r="W19" s="44">
        <v>1</v>
      </c>
      <c r="X19" s="44">
        <v>0</v>
      </c>
      <c r="Y19" s="44">
        <v>0</v>
      </c>
      <c r="Z19" s="44" t="s">
        <v>506</v>
      </c>
    </row>
    <row r="20" spans="1:26" x14ac:dyDescent="0.7">
      <c r="A20" s="65">
        <v>16</v>
      </c>
      <c r="B20" s="135" t="s">
        <v>89</v>
      </c>
      <c r="C20" s="136" t="s">
        <v>43</v>
      </c>
      <c r="D20" s="148" t="s">
        <v>439</v>
      </c>
      <c r="E20" s="151">
        <v>13</v>
      </c>
      <c r="F20" s="65">
        <v>1</v>
      </c>
      <c r="G20" s="137">
        <v>1.1299999999999999</v>
      </c>
      <c r="H20" s="138">
        <v>-17902420.850000001</v>
      </c>
      <c r="I20" s="139"/>
      <c r="J20" s="65">
        <v>1</v>
      </c>
      <c r="K20" s="140">
        <v>57.142857142857139</v>
      </c>
      <c r="L20" s="138">
        <v>-1491868.4041666668</v>
      </c>
      <c r="M20" s="65">
        <v>2</v>
      </c>
      <c r="N20" s="394">
        <v>0.77</v>
      </c>
      <c r="O20" s="163">
        <v>-20500210.170000002</v>
      </c>
      <c r="P20" s="141"/>
      <c r="Q20" s="65">
        <v>2</v>
      </c>
      <c r="R20" s="164">
        <v>42.857142857142854</v>
      </c>
      <c r="S20" s="149">
        <v>-1863655.4700000002</v>
      </c>
      <c r="T20" s="397" t="s">
        <v>640</v>
      </c>
      <c r="V20" s="83" t="s">
        <v>505</v>
      </c>
      <c r="W20" s="44">
        <v>0</v>
      </c>
      <c r="X20" s="44">
        <v>0</v>
      </c>
      <c r="Y20" s="44">
        <v>0</v>
      </c>
      <c r="Z20" s="44" t="s">
        <v>507</v>
      </c>
    </row>
    <row r="21" spans="1:26" x14ac:dyDescent="0.7">
      <c r="A21" s="65">
        <v>17</v>
      </c>
      <c r="B21" s="135" t="s">
        <v>89</v>
      </c>
      <c r="C21" s="136" t="s">
        <v>44</v>
      </c>
      <c r="D21" s="148" t="s">
        <v>440</v>
      </c>
      <c r="E21" s="151">
        <v>6</v>
      </c>
      <c r="F21" s="65">
        <v>1</v>
      </c>
      <c r="G21" s="137">
        <v>3.3</v>
      </c>
      <c r="H21" s="138">
        <v>-19973062.289999999</v>
      </c>
      <c r="I21" s="139"/>
      <c r="J21" s="65">
        <v>1</v>
      </c>
      <c r="K21" s="140">
        <v>71.428571428571431</v>
      </c>
      <c r="L21" s="138">
        <v>-1664421.8574999999</v>
      </c>
      <c r="M21" s="65">
        <v>1</v>
      </c>
      <c r="N21" s="394">
        <v>1.2</v>
      </c>
      <c r="O21" s="163">
        <v>-17231677.5</v>
      </c>
      <c r="P21" s="141"/>
      <c r="Q21" s="65">
        <v>1</v>
      </c>
      <c r="R21" s="162">
        <v>85.714285714285708</v>
      </c>
      <c r="S21" s="149">
        <v>-1566516.1363636365</v>
      </c>
      <c r="T21" s="142" t="s">
        <v>638</v>
      </c>
      <c r="V21" s="83" t="s">
        <v>505</v>
      </c>
      <c r="W21" s="44">
        <v>0</v>
      </c>
      <c r="X21" s="44">
        <v>0</v>
      </c>
      <c r="Y21" s="44">
        <v>1</v>
      </c>
      <c r="Z21" s="44" t="s">
        <v>506</v>
      </c>
    </row>
    <row r="22" spans="1:26" x14ac:dyDescent="0.7">
      <c r="A22" s="65">
        <v>18</v>
      </c>
      <c r="B22" s="135" t="s">
        <v>89</v>
      </c>
      <c r="C22" s="136" t="s">
        <v>45</v>
      </c>
      <c r="D22" s="148" t="s">
        <v>441</v>
      </c>
      <c r="E22" s="151">
        <v>6</v>
      </c>
      <c r="F22" s="65">
        <v>1</v>
      </c>
      <c r="G22" s="137">
        <v>2.36</v>
      </c>
      <c r="H22" s="138">
        <v>-6659812.7199999997</v>
      </c>
      <c r="I22" s="139"/>
      <c r="J22" s="65">
        <v>1</v>
      </c>
      <c r="K22" s="140">
        <v>57.142857142857139</v>
      </c>
      <c r="L22" s="138">
        <v>-554984.39333333331</v>
      </c>
      <c r="M22" s="65">
        <v>1</v>
      </c>
      <c r="N22" s="394">
        <v>1.54</v>
      </c>
      <c r="O22" s="163">
        <v>1541106.65</v>
      </c>
      <c r="P22" s="141"/>
      <c r="Q22" s="65">
        <v>1</v>
      </c>
      <c r="R22" s="162">
        <v>71.428571428571431</v>
      </c>
      <c r="S22" s="149">
        <v>140100.60454545452</v>
      </c>
      <c r="T22" s="142" t="s">
        <v>638</v>
      </c>
      <c r="V22" s="83" t="s">
        <v>505</v>
      </c>
      <c r="W22" s="44">
        <v>1</v>
      </c>
      <c r="X22" s="44">
        <v>0</v>
      </c>
      <c r="Y22" s="44">
        <v>0</v>
      </c>
      <c r="Z22" s="44" t="s">
        <v>506</v>
      </c>
    </row>
    <row r="23" spans="1:26" x14ac:dyDescent="0.7">
      <c r="A23" s="65">
        <v>19</v>
      </c>
      <c r="B23" s="135" t="s">
        <v>89</v>
      </c>
      <c r="C23" s="136" t="s">
        <v>46</v>
      </c>
      <c r="D23" s="148" t="s">
        <v>442</v>
      </c>
      <c r="E23" s="151">
        <v>6</v>
      </c>
      <c r="F23" s="65">
        <v>1</v>
      </c>
      <c r="G23" s="137">
        <v>2.11</v>
      </c>
      <c r="H23" s="138">
        <v>-21322040.710000001</v>
      </c>
      <c r="I23" s="139"/>
      <c r="J23" s="65">
        <v>1</v>
      </c>
      <c r="K23" s="140">
        <v>57.142857142857139</v>
      </c>
      <c r="L23" s="138">
        <v>-1776836.7258333333</v>
      </c>
      <c r="M23" s="65">
        <v>4</v>
      </c>
      <c r="N23" s="394">
        <v>0.76</v>
      </c>
      <c r="O23" s="163">
        <v>-10205438.130000001</v>
      </c>
      <c r="P23" s="147" t="s">
        <v>436</v>
      </c>
      <c r="Q23" s="65">
        <v>4</v>
      </c>
      <c r="R23" s="162">
        <v>57.142857142857139</v>
      </c>
      <c r="S23" s="149">
        <v>-927767.10272727278</v>
      </c>
      <c r="T23" s="396" t="s">
        <v>639</v>
      </c>
      <c r="V23" s="83" t="s">
        <v>505</v>
      </c>
      <c r="W23" s="44">
        <v>0</v>
      </c>
      <c r="X23" s="44">
        <v>0</v>
      </c>
      <c r="Y23" s="44">
        <v>1</v>
      </c>
      <c r="Z23" s="44" t="s">
        <v>506</v>
      </c>
    </row>
    <row r="24" spans="1:26" x14ac:dyDescent="0.7">
      <c r="A24" s="65">
        <v>20</v>
      </c>
      <c r="B24" s="135" t="s">
        <v>89</v>
      </c>
      <c r="C24" s="136" t="s">
        <v>47</v>
      </c>
      <c r="D24" s="148" t="s">
        <v>443</v>
      </c>
      <c r="E24" s="151">
        <v>2</v>
      </c>
      <c r="F24" s="65">
        <v>6</v>
      </c>
      <c r="G24" s="137">
        <v>0.59</v>
      </c>
      <c r="H24" s="138">
        <v>-15788085.5</v>
      </c>
      <c r="I24" s="147" t="s">
        <v>436</v>
      </c>
      <c r="J24" s="65">
        <v>6</v>
      </c>
      <c r="K24" s="140">
        <v>85.714285714285708</v>
      </c>
      <c r="L24" s="138">
        <v>-1315673.7916666667</v>
      </c>
      <c r="M24" s="65">
        <v>7</v>
      </c>
      <c r="N24" s="394">
        <v>0.55000000000000004</v>
      </c>
      <c r="O24" s="163">
        <v>-2699359.01</v>
      </c>
      <c r="P24" s="147" t="s">
        <v>454</v>
      </c>
      <c r="Q24" s="65">
        <v>7</v>
      </c>
      <c r="R24" s="162">
        <v>57.142857142857139</v>
      </c>
      <c r="S24" s="149">
        <v>-245396.27363636362</v>
      </c>
      <c r="T24" s="166" t="s">
        <v>641</v>
      </c>
      <c r="V24" s="83" t="s">
        <v>508</v>
      </c>
      <c r="W24" s="44">
        <v>0</v>
      </c>
      <c r="X24" s="44">
        <v>0</v>
      </c>
      <c r="Y24" s="44">
        <v>0</v>
      </c>
      <c r="Z24" s="44" t="s">
        <v>507</v>
      </c>
    </row>
    <row r="25" spans="1:26" x14ac:dyDescent="0.7">
      <c r="A25" s="65">
        <v>21</v>
      </c>
      <c r="B25" s="135" t="s">
        <v>92</v>
      </c>
      <c r="C25" s="136" t="s">
        <v>2</v>
      </c>
      <c r="D25" s="148" t="s">
        <v>92</v>
      </c>
      <c r="E25" s="151">
        <v>17</v>
      </c>
      <c r="F25" s="65">
        <v>1</v>
      </c>
      <c r="G25" s="137">
        <v>0.56999999999999995</v>
      </c>
      <c r="H25" s="138">
        <v>43974917.259999998</v>
      </c>
      <c r="I25" s="139"/>
      <c r="J25" s="65">
        <v>1</v>
      </c>
      <c r="K25" s="140">
        <v>71.428571428571431</v>
      </c>
      <c r="L25" s="138">
        <v>3664576.438333333</v>
      </c>
      <c r="M25" s="65">
        <v>1</v>
      </c>
      <c r="N25" s="394">
        <v>0.72</v>
      </c>
      <c r="O25" s="163">
        <v>631369779.97000003</v>
      </c>
      <c r="P25" s="141"/>
      <c r="Q25" s="65">
        <v>1</v>
      </c>
      <c r="R25" s="162">
        <v>85.714285714285708</v>
      </c>
      <c r="S25" s="149">
        <v>57397252.724545456</v>
      </c>
      <c r="T25" s="165" t="s">
        <v>638</v>
      </c>
      <c r="V25" s="83" t="s">
        <v>505</v>
      </c>
      <c r="W25" s="44">
        <v>0</v>
      </c>
      <c r="X25" s="44">
        <v>0</v>
      </c>
      <c r="Y25" s="44">
        <v>1</v>
      </c>
      <c r="Z25" s="44" t="s">
        <v>506</v>
      </c>
    </row>
    <row r="26" spans="1:26" x14ac:dyDescent="0.7">
      <c r="A26" s="65">
        <v>22</v>
      </c>
      <c r="B26" s="135" t="s">
        <v>92</v>
      </c>
      <c r="C26" s="136" t="s">
        <v>27</v>
      </c>
      <c r="D26" s="148" t="s">
        <v>444</v>
      </c>
      <c r="E26" s="151">
        <v>5</v>
      </c>
      <c r="F26" s="65">
        <v>1</v>
      </c>
      <c r="G26" s="137">
        <v>6.74</v>
      </c>
      <c r="H26" s="138">
        <v>-767676.77</v>
      </c>
      <c r="I26" s="139"/>
      <c r="J26" s="65">
        <v>1</v>
      </c>
      <c r="K26" s="140">
        <v>100</v>
      </c>
      <c r="L26" s="138">
        <v>-63973.064166666671</v>
      </c>
      <c r="M26" s="65">
        <v>1</v>
      </c>
      <c r="N26" s="394">
        <v>3.4</v>
      </c>
      <c r="O26" s="163">
        <v>2184522.58</v>
      </c>
      <c r="P26" s="141"/>
      <c r="Q26" s="65">
        <v>1</v>
      </c>
      <c r="R26" s="162">
        <v>100</v>
      </c>
      <c r="S26" s="149">
        <v>198592.96181818182</v>
      </c>
      <c r="T26" s="142" t="s">
        <v>638</v>
      </c>
      <c r="V26" s="83" t="s">
        <v>505</v>
      </c>
      <c r="W26" s="44">
        <v>0</v>
      </c>
      <c r="X26" s="44">
        <v>1</v>
      </c>
      <c r="Y26" s="44">
        <v>0</v>
      </c>
      <c r="Z26" s="44" t="s">
        <v>506</v>
      </c>
    </row>
    <row r="27" spans="1:26" x14ac:dyDescent="0.7">
      <c r="A27" s="65">
        <v>23</v>
      </c>
      <c r="B27" s="135" t="s">
        <v>92</v>
      </c>
      <c r="C27" s="136" t="s">
        <v>28</v>
      </c>
      <c r="D27" s="148" t="s">
        <v>445</v>
      </c>
      <c r="E27" s="151">
        <v>6</v>
      </c>
      <c r="F27" s="65">
        <v>6</v>
      </c>
      <c r="G27" s="144">
        <v>0.24</v>
      </c>
      <c r="H27" s="138">
        <v>-19577053.91</v>
      </c>
      <c r="I27" s="146" t="s">
        <v>434</v>
      </c>
      <c r="J27" s="65">
        <v>6</v>
      </c>
      <c r="K27" s="140">
        <v>71.428571428571431</v>
      </c>
      <c r="L27" s="138">
        <v>-1631421.1591666667</v>
      </c>
      <c r="M27" s="65">
        <v>3</v>
      </c>
      <c r="N27" s="144">
        <v>0.46</v>
      </c>
      <c r="O27" s="163">
        <v>11916908.26</v>
      </c>
      <c r="P27" s="141"/>
      <c r="Q27" s="65">
        <v>3</v>
      </c>
      <c r="R27" s="162">
        <v>71.428571428571431</v>
      </c>
      <c r="S27" s="149">
        <v>1083355.2963636364</v>
      </c>
      <c r="T27" s="142" t="s">
        <v>638</v>
      </c>
      <c r="V27" s="83" t="s">
        <v>505</v>
      </c>
      <c r="W27" s="44">
        <v>0</v>
      </c>
      <c r="X27" s="44">
        <v>0</v>
      </c>
      <c r="Y27" s="44">
        <v>1</v>
      </c>
      <c r="Z27" s="44" t="s">
        <v>506</v>
      </c>
    </row>
    <row r="28" spans="1:26" x14ac:dyDescent="0.7">
      <c r="A28" s="65">
        <v>24</v>
      </c>
      <c r="B28" s="135" t="s">
        <v>92</v>
      </c>
      <c r="C28" s="136" t="s">
        <v>29</v>
      </c>
      <c r="D28" s="148" t="s">
        <v>446</v>
      </c>
      <c r="E28" s="151">
        <v>6</v>
      </c>
      <c r="F28" s="65">
        <v>1</v>
      </c>
      <c r="G28" s="137">
        <v>1.04</v>
      </c>
      <c r="H28" s="138">
        <v>-1895952.66</v>
      </c>
      <c r="I28" s="139"/>
      <c r="J28" s="65">
        <v>1</v>
      </c>
      <c r="K28" s="140">
        <v>71.428571428571431</v>
      </c>
      <c r="L28" s="138">
        <v>-157996.05499999999</v>
      </c>
      <c r="M28" s="65">
        <v>1</v>
      </c>
      <c r="N28" s="394">
        <v>1.04</v>
      </c>
      <c r="O28" s="163">
        <v>4610459.6100000003</v>
      </c>
      <c r="P28" s="141"/>
      <c r="Q28" s="65">
        <v>1</v>
      </c>
      <c r="R28" s="162">
        <v>85.714285714285708</v>
      </c>
      <c r="S28" s="149">
        <v>419132.69181818183</v>
      </c>
      <c r="T28" s="142" t="s">
        <v>638</v>
      </c>
      <c r="V28" s="83" t="s">
        <v>505</v>
      </c>
      <c r="W28" s="44">
        <v>0</v>
      </c>
      <c r="X28" s="44">
        <v>0</v>
      </c>
      <c r="Y28" s="44">
        <v>1</v>
      </c>
      <c r="Z28" s="44" t="s">
        <v>506</v>
      </c>
    </row>
    <row r="29" spans="1:26" x14ac:dyDescent="0.7">
      <c r="A29" s="65">
        <v>25</v>
      </c>
      <c r="B29" s="135" t="s">
        <v>92</v>
      </c>
      <c r="C29" s="136" t="s">
        <v>30</v>
      </c>
      <c r="D29" s="148" t="s">
        <v>447</v>
      </c>
      <c r="E29" s="151">
        <v>2</v>
      </c>
      <c r="F29" s="65">
        <v>6</v>
      </c>
      <c r="G29" s="137">
        <v>0.55000000000000004</v>
      </c>
      <c r="H29" s="138">
        <v>-12373731.99</v>
      </c>
      <c r="I29" s="147" t="s">
        <v>436</v>
      </c>
      <c r="J29" s="65">
        <v>6</v>
      </c>
      <c r="K29" s="140">
        <v>71.428571428571431</v>
      </c>
      <c r="L29" s="138">
        <v>-1031144.3325</v>
      </c>
      <c r="M29" s="65">
        <v>4</v>
      </c>
      <c r="N29" s="394">
        <v>0.61</v>
      </c>
      <c r="O29" s="163">
        <v>1602076.98</v>
      </c>
      <c r="P29" s="201" t="s">
        <v>454</v>
      </c>
      <c r="Q29" s="65">
        <v>4</v>
      </c>
      <c r="R29" s="162">
        <v>71.428571428571431</v>
      </c>
      <c r="S29" s="149">
        <v>145643.36181818182</v>
      </c>
      <c r="T29" s="396" t="s">
        <v>639</v>
      </c>
      <c r="V29" s="83" t="s">
        <v>505</v>
      </c>
      <c r="W29" s="44">
        <v>0</v>
      </c>
      <c r="X29" s="44">
        <v>0</v>
      </c>
      <c r="Y29" s="44">
        <v>0</v>
      </c>
      <c r="Z29" s="44" t="s">
        <v>507</v>
      </c>
    </row>
    <row r="30" spans="1:26" x14ac:dyDescent="0.7">
      <c r="A30" s="65">
        <v>26</v>
      </c>
      <c r="B30" s="135" t="s">
        <v>92</v>
      </c>
      <c r="C30" s="136" t="s">
        <v>31</v>
      </c>
      <c r="D30" s="148" t="s">
        <v>448</v>
      </c>
      <c r="E30" s="151">
        <v>5</v>
      </c>
      <c r="F30" s="65">
        <v>1</v>
      </c>
      <c r="G30" s="137">
        <v>2.56</v>
      </c>
      <c r="H30" s="138">
        <v>-4185810.25</v>
      </c>
      <c r="I30" s="139"/>
      <c r="J30" s="65">
        <v>1</v>
      </c>
      <c r="K30" s="140">
        <v>57.142857142857139</v>
      </c>
      <c r="L30" s="138">
        <v>-348817.52083333331</v>
      </c>
      <c r="M30" s="65">
        <v>1</v>
      </c>
      <c r="N30" s="394">
        <v>0.97</v>
      </c>
      <c r="O30" s="163">
        <v>-1704539.03</v>
      </c>
      <c r="P30" s="141"/>
      <c r="Q30" s="65">
        <v>1</v>
      </c>
      <c r="R30" s="162">
        <v>57.142857142857139</v>
      </c>
      <c r="S30" s="149">
        <v>-154958.09363636363</v>
      </c>
      <c r="T30" s="142" t="s">
        <v>638</v>
      </c>
      <c r="V30" s="83" t="s">
        <v>505</v>
      </c>
      <c r="W30" s="44">
        <v>1</v>
      </c>
      <c r="X30" s="44">
        <v>0</v>
      </c>
      <c r="Y30" s="44">
        <v>0</v>
      </c>
      <c r="Z30" s="44" t="s">
        <v>506</v>
      </c>
    </row>
    <row r="31" spans="1:26" x14ac:dyDescent="0.7">
      <c r="A31" s="65">
        <v>27</v>
      </c>
      <c r="B31" s="135" t="s">
        <v>92</v>
      </c>
      <c r="C31" s="136" t="s">
        <v>32</v>
      </c>
      <c r="D31" s="148" t="s">
        <v>449</v>
      </c>
      <c r="E31" s="151">
        <v>5</v>
      </c>
      <c r="F31" s="65">
        <v>1</v>
      </c>
      <c r="G31" s="137">
        <v>2.1</v>
      </c>
      <c r="H31" s="138">
        <v>-5579587.9199999999</v>
      </c>
      <c r="I31" s="139"/>
      <c r="J31" s="65">
        <v>1</v>
      </c>
      <c r="K31" s="140">
        <v>57.142857142857139</v>
      </c>
      <c r="L31" s="138">
        <v>-464965.66</v>
      </c>
      <c r="M31" s="65">
        <v>1</v>
      </c>
      <c r="N31" s="394">
        <v>0.94</v>
      </c>
      <c r="O31" s="163">
        <v>-7240589.3399999999</v>
      </c>
      <c r="P31" s="141"/>
      <c r="Q31" s="65">
        <v>1</v>
      </c>
      <c r="R31" s="162">
        <v>57.142857142857139</v>
      </c>
      <c r="S31" s="149">
        <v>-658235.39454545453</v>
      </c>
      <c r="T31" s="397" t="s">
        <v>640</v>
      </c>
      <c r="V31" s="83" t="s">
        <v>505</v>
      </c>
      <c r="W31" s="44">
        <v>1</v>
      </c>
      <c r="X31" s="44">
        <v>0</v>
      </c>
      <c r="Y31" s="44">
        <v>0</v>
      </c>
      <c r="Z31" s="44" t="s">
        <v>506</v>
      </c>
    </row>
    <row r="32" spans="1:26" x14ac:dyDescent="0.7">
      <c r="A32" s="65">
        <v>28</v>
      </c>
      <c r="B32" s="135" t="s">
        <v>92</v>
      </c>
      <c r="C32" s="136" t="s">
        <v>33</v>
      </c>
      <c r="D32" s="148" t="s">
        <v>450</v>
      </c>
      <c r="E32" s="151">
        <v>13</v>
      </c>
      <c r="F32" s="65">
        <v>6</v>
      </c>
      <c r="G32" s="137">
        <v>0.59</v>
      </c>
      <c r="H32" s="138">
        <v>-16090427.619999999</v>
      </c>
      <c r="I32" s="147" t="s">
        <v>436</v>
      </c>
      <c r="J32" s="65">
        <v>6</v>
      </c>
      <c r="K32" s="140">
        <v>85.714285714285708</v>
      </c>
      <c r="L32" s="138">
        <v>-1340868.9683333333</v>
      </c>
      <c r="M32" s="65">
        <v>7</v>
      </c>
      <c r="N32" s="144">
        <v>0.23</v>
      </c>
      <c r="O32" s="163">
        <v>-20443929.079999998</v>
      </c>
      <c r="P32" s="395" t="s">
        <v>434</v>
      </c>
      <c r="Q32" s="65">
        <v>7</v>
      </c>
      <c r="R32" s="162">
        <v>85.714285714285708</v>
      </c>
      <c r="S32" s="149">
        <v>-1858539.0072727271</v>
      </c>
      <c r="T32" s="166" t="s">
        <v>641</v>
      </c>
      <c r="V32" s="83" t="s">
        <v>508</v>
      </c>
      <c r="W32" s="44">
        <v>0</v>
      </c>
      <c r="X32" s="44">
        <v>0</v>
      </c>
      <c r="Y32" s="44">
        <v>0</v>
      </c>
      <c r="Z32" s="44" t="s">
        <v>507</v>
      </c>
    </row>
    <row r="33" spans="1:26" x14ac:dyDescent="0.7">
      <c r="A33" s="65">
        <v>29</v>
      </c>
      <c r="B33" s="135" t="s">
        <v>92</v>
      </c>
      <c r="C33" s="136" t="s">
        <v>34</v>
      </c>
      <c r="D33" s="148" t="s">
        <v>451</v>
      </c>
      <c r="E33" s="151">
        <v>5</v>
      </c>
      <c r="F33" s="65">
        <v>2</v>
      </c>
      <c r="G33" s="137">
        <v>0.84</v>
      </c>
      <c r="H33" s="138">
        <v>-6523773.4299999997</v>
      </c>
      <c r="I33" s="139"/>
      <c r="J33" s="65">
        <v>2</v>
      </c>
      <c r="K33" s="140">
        <v>71.428571428571431</v>
      </c>
      <c r="L33" s="138">
        <v>-543647.78583333327</v>
      </c>
      <c r="M33" s="65">
        <v>6</v>
      </c>
      <c r="N33" s="394">
        <v>0.53</v>
      </c>
      <c r="O33" s="163">
        <v>-702546.02</v>
      </c>
      <c r="P33" s="202" t="s">
        <v>436</v>
      </c>
      <c r="Q33" s="65">
        <v>6</v>
      </c>
      <c r="R33" s="162">
        <v>85.714285714285708</v>
      </c>
      <c r="S33" s="149">
        <v>-63867.82</v>
      </c>
      <c r="T33" s="396" t="s">
        <v>639</v>
      </c>
      <c r="V33" s="83" t="s">
        <v>505</v>
      </c>
      <c r="W33" s="44">
        <v>1</v>
      </c>
      <c r="X33" s="44">
        <v>0</v>
      </c>
      <c r="Y33" s="44">
        <v>0</v>
      </c>
      <c r="Z33" s="44" t="s">
        <v>506</v>
      </c>
    </row>
    <row r="34" spans="1:26" x14ac:dyDescent="0.7">
      <c r="A34" s="65">
        <v>30</v>
      </c>
      <c r="B34" s="135" t="s">
        <v>92</v>
      </c>
      <c r="C34" s="136" t="s">
        <v>35</v>
      </c>
      <c r="D34" s="148" t="s">
        <v>452</v>
      </c>
      <c r="E34" s="151">
        <v>5</v>
      </c>
      <c r="F34" s="65">
        <v>3</v>
      </c>
      <c r="G34" s="144">
        <v>0.36</v>
      </c>
      <c r="H34" s="138">
        <v>-8638170.4199999999</v>
      </c>
      <c r="I34" s="139"/>
      <c r="J34" s="65">
        <v>3</v>
      </c>
      <c r="K34" s="143">
        <v>42.857142857142854</v>
      </c>
      <c r="L34" s="138">
        <v>-719847.53500000003</v>
      </c>
      <c r="M34" s="65">
        <v>3</v>
      </c>
      <c r="N34" s="144">
        <v>0.31</v>
      </c>
      <c r="O34" s="163">
        <v>-1036726.26</v>
      </c>
      <c r="P34" s="141"/>
      <c r="Q34" s="65">
        <v>3</v>
      </c>
      <c r="R34" s="162">
        <v>57.142857142857139</v>
      </c>
      <c r="S34" s="149">
        <v>-94247.841818181812</v>
      </c>
      <c r="T34" s="142" t="s">
        <v>638</v>
      </c>
      <c r="V34" s="83" t="s">
        <v>505</v>
      </c>
      <c r="W34" s="44">
        <v>1</v>
      </c>
      <c r="X34" s="44">
        <v>0</v>
      </c>
      <c r="Y34" s="44">
        <v>0</v>
      </c>
      <c r="Z34" s="44" t="s">
        <v>506</v>
      </c>
    </row>
    <row r="35" spans="1:26" x14ac:dyDescent="0.7">
      <c r="A35" s="65">
        <v>31</v>
      </c>
      <c r="B35" s="135" t="s">
        <v>92</v>
      </c>
      <c r="C35" s="136" t="s">
        <v>36</v>
      </c>
      <c r="D35" s="148" t="s">
        <v>453</v>
      </c>
      <c r="E35" s="151">
        <v>6</v>
      </c>
      <c r="F35" s="65">
        <v>7</v>
      </c>
      <c r="G35" s="144">
        <v>0.47</v>
      </c>
      <c r="H35" s="138">
        <v>-16325093.17</v>
      </c>
      <c r="I35" s="145" t="s">
        <v>434</v>
      </c>
      <c r="J35" s="65">
        <v>7</v>
      </c>
      <c r="K35" s="140">
        <v>100</v>
      </c>
      <c r="L35" s="138">
        <v>-1360424.4308333334</v>
      </c>
      <c r="M35" s="65">
        <v>3</v>
      </c>
      <c r="N35" s="394">
        <v>0.52</v>
      </c>
      <c r="O35" s="163">
        <v>8666316.6899999995</v>
      </c>
      <c r="P35" s="139"/>
      <c r="Q35" s="65">
        <v>3</v>
      </c>
      <c r="R35" s="162">
        <v>100</v>
      </c>
      <c r="S35" s="149">
        <v>787846.9718181818</v>
      </c>
      <c r="T35" s="165" t="s">
        <v>638</v>
      </c>
      <c r="V35" s="83" t="s">
        <v>505</v>
      </c>
      <c r="W35" s="44">
        <v>0</v>
      </c>
      <c r="X35" s="44">
        <v>1</v>
      </c>
      <c r="Y35" s="44">
        <v>1</v>
      </c>
      <c r="Z35" s="44" t="s">
        <v>506</v>
      </c>
    </row>
    <row r="36" spans="1:26" x14ac:dyDescent="0.7">
      <c r="A36" s="65">
        <v>32</v>
      </c>
      <c r="B36" s="135" t="s">
        <v>92</v>
      </c>
      <c r="C36" s="136" t="s">
        <v>73</v>
      </c>
      <c r="D36" s="148" t="s">
        <v>455</v>
      </c>
      <c r="E36" s="151">
        <v>12</v>
      </c>
      <c r="F36" s="65">
        <v>3</v>
      </c>
      <c r="G36" s="137">
        <v>0.68</v>
      </c>
      <c r="H36" s="138">
        <v>-3192933.09</v>
      </c>
      <c r="I36" s="139"/>
      <c r="J36" s="65">
        <v>3</v>
      </c>
      <c r="K36" s="140">
        <v>85.714285714285708</v>
      </c>
      <c r="L36" s="138">
        <v>-266077.75750000001</v>
      </c>
      <c r="M36" s="65">
        <v>3</v>
      </c>
      <c r="N36" s="394">
        <v>0.61</v>
      </c>
      <c r="O36" s="163">
        <v>6757222.1299999999</v>
      </c>
      <c r="P36" s="141"/>
      <c r="Q36" s="65">
        <v>3</v>
      </c>
      <c r="R36" s="164">
        <v>42.857142857142854</v>
      </c>
      <c r="S36" s="149">
        <v>614292.9209090909</v>
      </c>
      <c r="T36" s="397" t="s">
        <v>640</v>
      </c>
      <c r="V36" s="83" t="s">
        <v>505</v>
      </c>
      <c r="W36" s="44">
        <v>0</v>
      </c>
      <c r="X36" s="44">
        <v>0</v>
      </c>
      <c r="Y36" s="44">
        <v>0</v>
      </c>
      <c r="Z36" s="44" t="s">
        <v>507</v>
      </c>
    </row>
    <row r="37" spans="1:26" x14ac:dyDescent="0.7">
      <c r="A37" s="65">
        <v>33</v>
      </c>
      <c r="B37" s="135" t="s">
        <v>92</v>
      </c>
      <c r="C37" s="136" t="s">
        <v>77</v>
      </c>
      <c r="D37" s="148" t="s">
        <v>456</v>
      </c>
      <c r="E37" s="151">
        <v>6</v>
      </c>
      <c r="F37" s="65">
        <v>0</v>
      </c>
      <c r="G37" s="137">
        <v>4.0599999999999996</v>
      </c>
      <c r="H37" s="138">
        <v>7671217.1299999999</v>
      </c>
      <c r="I37" s="139"/>
      <c r="J37" s="65">
        <v>0</v>
      </c>
      <c r="K37" s="140">
        <v>57.142857142857139</v>
      </c>
      <c r="L37" s="138">
        <v>639268.09416666662</v>
      </c>
      <c r="M37" s="65">
        <v>1</v>
      </c>
      <c r="N37" s="394">
        <v>2.1</v>
      </c>
      <c r="O37" s="163">
        <v>-11103040.460000001</v>
      </c>
      <c r="P37" s="141"/>
      <c r="Q37" s="65">
        <v>1</v>
      </c>
      <c r="R37" s="162">
        <v>85.714285714285708</v>
      </c>
      <c r="S37" s="149">
        <v>-1009367.3145454546</v>
      </c>
      <c r="T37" s="142" t="s">
        <v>638</v>
      </c>
      <c r="V37" s="83" t="s">
        <v>505</v>
      </c>
      <c r="W37" s="44">
        <v>1</v>
      </c>
      <c r="X37" s="44">
        <v>0</v>
      </c>
      <c r="Y37" s="44">
        <v>0</v>
      </c>
      <c r="Z37" s="44" t="s">
        <v>506</v>
      </c>
    </row>
    <row r="38" spans="1:26" x14ac:dyDescent="0.7">
      <c r="A38" s="65">
        <v>34</v>
      </c>
      <c r="B38" s="135" t="s">
        <v>92</v>
      </c>
      <c r="C38" s="136" t="s">
        <v>86</v>
      </c>
      <c r="D38" s="148" t="s">
        <v>457</v>
      </c>
      <c r="E38" s="151">
        <v>5</v>
      </c>
      <c r="F38" s="65">
        <v>1</v>
      </c>
      <c r="G38" s="137">
        <v>1.33</v>
      </c>
      <c r="H38" s="138">
        <v>1265077.25</v>
      </c>
      <c r="I38" s="139"/>
      <c r="J38" s="65">
        <v>1</v>
      </c>
      <c r="K38" s="140">
        <v>57.142857142857139</v>
      </c>
      <c r="L38" s="138">
        <v>105423.10416666667</v>
      </c>
      <c r="M38" s="65">
        <v>5</v>
      </c>
      <c r="N38" s="394">
        <v>0.55000000000000004</v>
      </c>
      <c r="O38" s="163">
        <v>-2568206.5099999998</v>
      </c>
      <c r="P38" s="147" t="s">
        <v>436</v>
      </c>
      <c r="Q38" s="65">
        <v>5</v>
      </c>
      <c r="R38" s="162">
        <v>57.142857142857139</v>
      </c>
      <c r="S38" s="149">
        <v>-233473.31909090906</v>
      </c>
      <c r="T38" s="166" t="s">
        <v>641</v>
      </c>
      <c r="V38" s="83" t="s">
        <v>505</v>
      </c>
      <c r="W38" s="44">
        <v>0</v>
      </c>
      <c r="X38" s="44">
        <v>0</v>
      </c>
      <c r="Y38" s="44">
        <v>0</v>
      </c>
      <c r="Z38" s="44" t="s">
        <v>507</v>
      </c>
    </row>
    <row r="39" spans="1:26" x14ac:dyDescent="0.7">
      <c r="A39" s="65">
        <v>35</v>
      </c>
      <c r="B39" s="135" t="s">
        <v>94</v>
      </c>
      <c r="C39" s="136" t="s">
        <v>4</v>
      </c>
      <c r="D39" s="135" t="s">
        <v>94</v>
      </c>
      <c r="E39" s="150">
        <v>19</v>
      </c>
      <c r="F39" s="65">
        <v>1</v>
      </c>
      <c r="G39" s="144">
        <v>0.37</v>
      </c>
      <c r="H39" s="138">
        <v>351496180.67000002</v>
      </c>
      <c r="I39" s="139"/>
      <c r="J39" s="65">
        <v>1</v>
      </c>
      <c r="K39" s="140">
        <v>85.714285714285708</v>
      </c>
      <c r="L39" s="138">
        <v>29291348.389166668</v>
      </c>
      <c r="M39" s="65">
        <v>1</v>
      </c>
      <c r="N39" s="394">
        <v>0.72</v>
      </c>
      <c r="O39" s="163">
        <v>464282672.10000002</v>
      </c>
      <c r="P39" s="167"/>
      <c r="Q39" s="65">
        <v>1</v>
      </c>
      <c r="R39" s="162">
        <v>57.142857142857139</v>
      </c>
      <c r="S39" s="149">
        <v>42207515.645454548</v>
      </c>
      <c r="T39" s="398" t="s">
        <v>640</v>
      </c>
      <c r="V39" s="83" t="s">
        <v>505</v>
      </c>
      <c r="W39" s="44">
        <v>0</v>
      </c>
      <c r="X39" s="44">
        <v>0</v>
      </c>
      <c r="Y39" s="44">
        <v>0</v>
      </c>
      <c r="Z39" s="44" t="s">
        <v>507</v>
      </c>
    </row>
    <row r="40" spans="1:26" x14ac:dyDescent="0.7">
      <c r="A40" s="65">
        <v>36</v>
      </c>
      <c r="B40" s="135" t="s">
        <v>94</v>
      </c>
      <c r="C40" s="136" t="s">
        <v>48</v>
      </c>
      <c r="D40" s="135" t="s">
        <v>458</v>
      </c>
      <c r="E40" s="150">
        <v>6</v>
      </c>
      <c r="F40" s="65">
        <v>1</v>
      </c>
      <c r="G40" s="137">
        <v>4.68</v>
      </c>
      <c r="H40" s="138">
        <v>-13302951.050000001</v>
      </c>
      <c r="I40" s="139"/>
      <c r="J40" s="65">
        <v>1</v>
      </c>
      <c r="K40" s="140">
        <v>57.142857142857139</v>
      </c>
      <c r="L40" s="138">
        <v>-1108579.2541666667</v>
      </c>
      <c r="M40" s="65">
        <v>0</v>
      </c>
      <c r="N40" s="394">
        <v>4.04</v>
      </c>
      <c r="O40" s="163">
        <v>4981932.25</v>
      </c>
      <c r="P40" s="141"/>
      <c r="Q40" s="65">
        <v>0</v>
      </c>
      <c r="R40" s="162">
        <v>85.714285714285708</v>
      </c>
      <c r="S40" s="149">
        <v>452902.93181818182</v>
      </c>
      <c r="T40" s="142" t="s">
        <v>638</v>
      </c>
      <c r="V40" s="83" t="s">
        <v>505</v>
      </c>
      <c r="W40" s="44">
        <v>1</v>
      </c>
      <c r="X40" s="44">
        <v>0</v>
      </c>
      <c r="Y40" s="44">
        <v>0</v>
      </c>
      <c r="Z40" s="44" t="s">
        <v>506</v>
      </c>
    </row>
    <row r="41" spans="1:26" x14ac:dyDescent="0.7">
      <c r="A41" s="65">
        <v>37</v>
      </c>
      <c r="B41" s="135" t="s">
        <v>94</v>
      </c>
      <c r="C41" s="136" t="s">
        <v>49</v>
      </c>
      <c r="D41" s="135" t="s">
        <v>459</v>
      </c>
      <c r="E41" s="150">
        <v>5</v>
      </c>
      <c r="F41" s="65">
        <v>1</v>
      </c>
      <c r="G41" s="137">
        <v>3.83</v>
      </c>
      <c r="H41" s="138">
        <v>-10404068.15</v>
      </c>
      <c r="I41" s="139"/>
      <c r="J41" s="65">
        <v>1</v>
      </c>
      <c r="K41" s="140">
        <v>85.714285714285708</v>
      </c>
      <c r="L41" s="138">
        <v>-867005.6791666667</v>
      </c>
      <c r="M41" s="65">
        <v>0</v>
      </c>
      <c r="N41" s="394">
        <v>2.83</v>
      </c>
      <c r="O41" s="163">
        <v>1615093.71</v>
      </c>
      <c r="P41" s="141"/>
      <c r="Q41" s="65">
        <v>0</v>
      </c>
      <c r="R41" s="162">
        <v>85.714285714285708</v>
      </c>
      <c r="S41" s="149">
        <v>146826.7009090909</v>
      </c>
      <c r="T41" s="142" t="s">
        <v>638</v>
      </c>
      <c r="V41" s="83" t="s">
        <v>505</v>
      </c>
      <c r="W41" s="44">
        <v>0</v>
      </c>
      <c r="X41" s="44">
        <v>0</v>
      </c>
      <c r="Y41" s="44">
        <v>0</v>
      </c>
      <c r="Z41" s="44" t="s">
        <v>507</v>
      </c>
    </row>
    <row r="42" spans="1:26" x14ac:dyDescent="0.7">
      <c r="A42" s="65">
        <v>38</v>
      </c>
      <c r="B42" s="135" t="s">
        <v>94</v>
      </c>
      <c r="C42" s="136" t="s">
        <v>50</v>
      </c>
      <c r="D42" s="135" t="s">
        <v>460</v>
      </c>
      <c r="E42" s="150">
        <v>10</v>
      </c>
      <c r="F42" s="65">
        <v>2</v>
      </c>
      <c r="G42" s="144">
        <v>0.44</v>
      </c>
      <c r="H42" s="138">
        <v>-12654713.85</v>
      </c>
      <c r="I42" s="139"/>
      <c r="J42" s="65">
        <v>2</v>
      </c>
      <c r="K42" s="143">
        <v>42.857142857142854</v>
      </c>
      <c r="L42" s="138">
        <v>-1054559.4875</v>
      </c>
      <c r="M42" s="65">
        <v>1</v>
      </c>
      <c r="N42" s="394">
        <v>0.71</v>
      </c>
      <c r="O42" s="163">
        <v>69091754.730000004</v>
      </c>
      <c r="P42" s="141"/>
      <c r="Q42" s="65">
        <v>1</v>
      </c>
      <c r="R42" s="162">
        <v>85.714285714285708</v>
      </c>
      <c r="S42" s="149">
        <v>6281068.6118181823</v>
      </c>
      <c r="T42" s="142" t="s">
        <v>638</v>
      </c>
      <c r="V42" s="83" t="s">
        <v>505</v>
      </c>
      <c r="W42" s="44">
        <v>1</v>
      </c>
      <c r="X42" s="44">
        <v>0</v>
      </c>
      <c r="Y42" s="44">
        <v>0</v>
      </c>
      <c r="Z42" s="44" t="s">
        <v>506</v>
      </c>
    </row>
    <row r="43" spans="1:26" x14ac:dyDescent="0.7">
      <c r="A43" s="65">
        <v>39</v>
      </c>
      <c r="B43" s="135" t="s">
        <v>94</v>
      </c>
      <c r="C43" s="136" t="s">
        <v>51</v>
      </c>
      <c r="D43" s="135" t="s">
        <v>461</v>
      </c>
      <c r="E43" s="150">
        <v>13</v>
      </c>
      <c r="F43" s="65">
        <v>1</v>
      </c>
      <c r="G43" s="137">
        <v>1.25</v>
      </c>
      <c r="H43" s="138">
        <v>-12370805.99</v>
      </c>
      <c r="I43" s="139"/>
      <c r="J43" s="65">
        <v>1</v>
      </c>
      <c r="K43" s="140">
        <v>85.714285714285708</v>
      </c>
      <c r="L43" s="138">
        <v>-1030900.4991666666</v>
      </c>
      <c r="M43" s="65">
        <v>3</v>
      </c>
      <c r="N43" s="394">
        <v>0.65</v>
      </c>
      <c r="O43" s="163">
        <v>-2269319.66</v>
      </c>
      <c r="P43" s="141"/>
      <c r="Q43" s="65">
        <v>3</v>
      </c>
      <c r="R43" s="162">
        <v>85.714285714285708</v>
      </c>
      <c r="S43" s="149">
        <v>-206301.78727272729</v>
      </c>
      <c r="T43" s="142" t="s">
        <v>638</v>
      </c>
      <c r="V43" s="83" t="s">
        <v>505</v>
      </c>
      <c r="W43" s="44">
        <v>1</v>
      </c>
      <c r="X43" s="44">
        <v>0</v>
      </c>
      <c r="Y43" s="44">
        <v>0</v>
      </c>
      <c r="Z43" s="44" t="s">
        <v>506</v>
      </c>
    </row>
    <row r="44" spans="1:26" x14ac:dyDescent="0.7">
      <c r="A44" s="65">
        <v>40</v>
      </c>
      <c r="B44" s="135" t="s">
        <v>94</v>
      </c>
      <c r="C44" s="136" t="s">
        <v>52</v>
      </c>
      <c r="D44" s="135" t="s">
        <v>462</v>
      </c>
      <c r="E44" s="150">
        <v>6</v>
      </c>
      <c r="F44" s="65">
        <v>1</v>
      </c>
      <c r="G44" s="137">
        <v>2.0299999999999998</v>
      </c>
      <c r="H44" s="138">
        <v>-15033140.560000001</v>
      </c>
      <c r="I44" s="139"/>
      <c r="J44" s="65">
        <v>1</v>
      </c>
      <c r="K44" s="140">
        <v>71.428571428571431</v>
      </c>
      <c r="L44" s="138">
        <v>-1252761.7133333334</v>
      </c>
      <c r="M44" s="65">
        <v>1</v>
      </c>
      <c r="N44" s="394">
        <v>0.84</v>
      </c>
      <c r="O44" s="163">
        <v>477546.39</v>
      </c>
      <c r="P44" s="141"/>
      <c r="Q44" s="65">
        <v>1</v>
      </c>
      <c r="R44" s="162">
        <v>85.714285714285708</v>
      </c>
      <c r="S44" s="149">
        <v>43413.308181818182</v>
      </c>
      <c r="T44" s="142" t="s">
        <v>638</v>
      </c>
      <c r="V44" s="83" t="s">
        <v>505</v>
      </c>
      <c r="W44" s="44">
        <v>0</v>
      </c>
      <c r="X44" s="44">
        <v>0</v>
      </c>
      <c r="Y44" s="44">
        <v>1</v>
      </c>
      <c r="Z44" s="44" t="s">
        <v>506</v>
      </c>
    </row>
    <row r="45" spans="1:26" x14ac:dyDescent="0.7">
      <c r="A45" s="65">
        <v>41</v>
      </c>
      <c r="B45" s="135" t="s">
        <v>94</v>
      </c>
      <c r="C45" s="136" t="s">
        <v>53</v>
      </c>
      <c r="D45" s="135" t="s">
        <v>463</v>
      </c>
      <c r="E45" s="150">
        <v>2</v>
      </c>
      <c r="F45" s="65">
        <v>1</v>
      </c>
      <c r="G45" s="137">
        <v>5.03</v>
      </c>
      <c r="H45" s="138">
        <v>-3000325.47</v>
      </c>
      <c r="I45" s="139"/>
      <c r="J45" s="65">
        <v>1</v>
      </c>
      <c r="K45" s="140">
        <v>71.428571428571431</v>
      </c>
      <c r="L45" s="138">
        <v>-250027.12250000003</v>
      </c>
      <c r="M45" s="65">
        <v>1</v>
      </c>
      <c r="N45" s="394">
        <v>1.55</v>
      </c>
      <c r="O45" s="163">
        <v>-6798421.2999999998</v>
      </c>
      <c r="P45" s="141"/>
      <c r="Q45" s="65">
        <v>1</v>
      </c>
      <c r="R45" s="162">
        <v>100</v>
      </c>
      <c r="S45" s="149">
        <v>-618038.29999999993</v>
      </c>
      <c r="T45" s="142" t="s">
        <v>638</v>
      </c>
      <c r="V45" s="83" t="s">
        <v>505</v>
      </c>
      <c r="W45" s="44">
        <v>1</v>
      </c>
      <c r="X45" s="44">
        <v>0</v>
      </c>
      <c r="Y45" s="44">
        <v>0</v>
      </c>
      <c r="Z45" s="44" t="s">
        <v>506</v>
      </c>
    </row>
    <row r="46" spans="1:26" x14ac:dyDescent="0.7">
      <c r="A46" s="65">
        <v>42</v>
      </c>
      <c r="B46" s="135" t="s">
        <v>94</v>
      </c>
      <c r="C46" s="136" t="s">
        <v>54</v>
      </c>
      <c r="D46" s="135" t="s">
        <v>190</v>
      </c>
      <c r="E46" s="150">
        <v>15</v>
      </c>
      <c r="F46" s="65">
        <v>2</v>
      </c>
      <c r="G46" s="144">
        <v>0.28000000000000003</v>
      </c>
      <c r="H46" s="138">
        <v>-35799241.640000001</v>
      </c>
      <c r="I46" s="139"/>
      <c r="J46" s="65">
        <v>2</v>
      </c>
      <c r="K46" s="140">
        <v>57.142857142857139</v>
      </c>
      <c r="L46" s="138">
        <v>-2983270.1366666667</v>
      </c>
      <c r="M46" s="65">
        <v>1</v>
      </c>
      <c r="N46" s="394">
        <v>0.68</v>
      </c>
      <c r="O46" s="163">
        <v>43402121.030000001</v>
      </c>
      <c r="P46" s="141"/>
      <c r="Q46" s="65">
        <v>1</v>
      </c>
      <c r="R46" s="162">
        <v>71.428571428571431</v>
      </c>
      <c r="S46" s="149">
        <v>3945647.3663636367</v>
      </c>
      <c r="T46" s="142" t="s">
        <v>638</v>
      </c>
      <c r="V46" s="83" t="s">
        <v>505</v>
      </c>
      <c r="W46" s="44">
        <v>1</v>
      </c>
      <c r="X46" s="44">
        <v>0</v>
      </c>
      <c r="Y46" s="44">
        <v>0</v>
      </c>
      <c r="Z46" s="44" t="s">
        <v>506</v>
      </c>
    </row>
    <row r="47" spans="1:26" x14ac:dyDescent="0.7">
      <c r="A47" s="65">
        <v>43</v>
      </c>
      <c r="B47" s="135" t="s">
        <v>94</v>
      </c>
      <c r="C47" s="136" t="s">
        <v>55</v>
      </c>
      <c r="D47" s="135" t="s">
        <v>464</v>
      </c>
      <c r="E47" s="150">
        <v>6</v>
      </c>
      <c r="F47" s="65">
        <v>1</v>
      </c>
      <c r="G47" s="137">
        <v>3.47</v>
      </c>
      <c r="H47" s="138">
        <v>-11842638.619999999</v>
      </c>
      <c r="I47" s="139"/>
      <c r="J47" s="65">
        <v>1</v>
      </c>
      <c r="K47" s="140">
        <v>71.428571428571431</v>
      </c>
      <c r="L47" s="138">
        <v>-986886.55166666664</v>
      </c>
      <c r="M47" s="65">
        <v>1</v>
      </c>
      <c r="N47" s="394">
        <v>2.0499999999999998</v>
      </c>
      <c r="O47" s="163">
        <v>-99127.51</v>
      </c>
      <c r="P47" s="141"/>
      <c r="Q47" s="65">
        <v>1</v>
      </c>
      <c r="R47" s="162">
        <v>100</v>
      </c>
      <c r="S47" s="149">
        <v>-9011.5918181818179</v>
      </c>
      <c r="T47" s="142" t="s">
        <v>638</v>
      </c>
      <c r="V47" s="83" t="s">
        <v>505</v>
      </c>
      <c r="W47" s="44">
        <v>1</v>
      </c>
      <c r="X47" s="44">
        <v>0</v>
      </c>
      <c r="Y47" s="44">
        <v>0</v>
      </c>
      <c r="Z47" s="44" t="s">
        <v>506</v>
      </c>
    </row>
    <row r="48" spans="1:26" x14ac:dyDescent="0.7">
      <c r="A48" s="65">
        <v>44</v>
      </c>
      <c r="B48" s="135" t="s">
        <v>94</v>
      </c>
      <c r="C48" s="136" t="s">
        <v>56</v>
      </c>
      <c r="D48" s="135" t="s">
        <v>465</v>
      </c>
      <c r="E48" s="150">
        <v>10</v>
      </c>
      <c r="F48" s="65">
        <v>3</v>
      </c>
      <c r="G48" s="137">
        <v>0.7</v>
      </c>
      <c r="H48" s="138">
        <v>7475011.3200000003</v>
      </c>
      <c r="I48" s="139"/>
      <c r="J48" s="65">
        <v>3</v>
      </c>
      <c r="K48" s="140">
        <v>85.714285714285708</v>
      </c>
      <c r="L48" s="138">
        <v>622917.61</v>
      </c>
      <c r="M48" s="65">
        <v>2</v>
      </c>
      <c r="N48" s="394">
        <v>0.76</v>
      </c>
      <c r="O48" s="163">
        <v>9602908.5899999999</v>
      </c>
      <c r="P48" s="141"/>
      <c r="Q48" s="65">
        <v>2</v>
      </c>
      <c r="R48" s="162">
        <v>100</v>
      </c>
      <c r="S48" s="149">
        <v>872991.69</v>
      </c>
      <c r="T48" s="165" t="s">
        <v>638</v>
      </c>
      <c r="V48" s="83" t="s">
        <v>505</v>
      </c>
      <c r="W48" s="44">
        <v>0</v>
      </c>
      <c r="X48" s="44">
        <v>0</v>
      </c>
      <c r="Y48" s="44">
        <v>1</v>
      </c>
      <c r="Z48" s="44" t="s">
        <v>506</v>
      </c>
    </row>
    <row r="49" spans="1:26" x14ac:dyDescent="0.7">
      <c r="A49" s="65">
        <v>45</v>
      </c>
      <c r="B49" s="135" t="s">
        <v>94</v>
      </c>
      <c r="C49" s="136" t="s">
        <v>57</v>
      </c>
      <c r="D49" s="135" t="s">
        <v>466</v>
      </c>
      <c r="E49" s="150">
        <v>10</v>
      </c>
      <c r="F49" s="65">
        <v>4</v>
      </c>
      <c r="G49" s="144">
        <v>0.47</v>
      </c>
      <c r="H49" s="138">
        <v>-27680048.129999999</v>
      </c>
      <c r="I49" s="147" t="s">
        <v>436</v>
      </c>
      <c r="J49" s="65">
        <v>4</v>
      </c>
      <c r="K49" s="140">
        <v>71.428571428571431</v>
      </c>
      <c r="L49" s="138">
        <v>-2306670.6774999998</v>
      </c>
      <c r="M49" s="65">
        <v>4</v>
      </c>
      <c r="N49" s="394">
        <v>0.51</v>
      </c>
      <c r="O49" s="163">
        <v>717550.06</v>
      </c>
      <c r="P49" s="201" t="s">
        <v>454</v>
      </c>
      <c r="Q49" s="65">
        <v>4</v>
      </c>
      <c r="R49" s="162">
        <v>100</v>
      </c>
      <c r="S49" s="149">
        <v>65231.823636363639</v>
      </c>
      <c r="T49" s="396" t="s">
        <v>639</v>
      </c>
      <c r="V49" s="83" t="s">
        <v>505</v>
      </c>
      <c r="W49" s="44">
        <v>1</v>
      </c>
      <c r="X49" s="44">
        <v>0</v>
      </c>
      <c r="Y49" s="44">
        <v>0</v>
      </c>
      <c r="Z49" s="44" t="s">
        <v>506</v>
      </c>
    </row>
    <row r="50" spans="1:26" x14ac:dyDescent="0.7">
      <c r="A50" s="65">
        <v>46</v>
      </c>
      <c r="B50" s="135" t="s">
        <v>94</v>
      </c>
      <c r="C50" s="136" t="s">
        <v>58</v>
      </c>
      <c r="D50" s="135" t="s">
        <v>467</v>
      </c>
      <c r="E50" s="150">
        <v>5</v>
      </c>
      <c r="F50" s="65">
        <v>1</v>
      </c>
      <c r="G50" s="137">
        <v>3.49</v>
      </c>
      <c r="H50" s="138">
        <v>4234729.09</v>
      </c>
      <c r="I50" s="139"/>
      <c r="J50" s="65">
        <v>1</v>
      </c>
      <c r="K50" s="140">
        <v>85.714285714285708</v>
      </c>
      <c r="L50" s="138">
        <v>352894.09083333332</v>
      </c>
      <c r="M50" s="65">
        <v>0</v>
      </c>
      <c r="N50" s="394">
        <v>1.93</v>
      </c>
      <c r="O50" s="163">
        <v>6477224.6200000001</v>
      </c>
      <c r="P50" s="141"/>
      <c r="Q50" s="65">
        <v>0</v>
      </c>
      <c r="R50" s="162">
        <v>100</v>
      </c>
      <c r="S50" s="149">
        <v>588838.60181818181</v>
      </c>
      <c r="T50" s="142" t="s">
        <v>638</v>
      </c>
      <c r="V50" s="83" t="s">
        <v>505</v>
      </c>
      <c r="W50" s="44">
        <v>1</v>
      </c>
      <c r="X50" s="44">
        <v>0</v>
      </c>
      <c r="Y50" s="44">
        <v>0</v>
      </c>
      <c r="Z50" s="44" t="s">
        <v>506</v>
      </c>
    </row>
    <row r="51" spans="1:26" x14ac:dyDescent="0.7">
      <c r="A51" s="65">
        <v>47</v>
      </c>
      <c r="B51" s="135" t="s">
        <v>94</v>
      </c>
      <c r="C51" s="136" t="s">
        <v>59</v>
      </c>
      <c r="D51" s="135" t="s">
        <v>468</v>
      </c>
      <c r="E51" s="150">
        <v>5</v>
      </c>
      <c r="F51" s="65">
        <v>1</v>
      </c>
      <c r="G51" s="137">
        <v>1.83</v>
      </c>
      <c r="H51" s="138">
        <v>-9197620.0899999999</v>
      </c>
      <c r="I51" s="139"/>
      <c r="J51" s="65">
        <v>1</v>
      </c>
      <c r="K51" s="140">
        <v>71.428571428571431</v>
      </c>
      <c r="L51" s="138">
        <v>-766468.34083333332</v>
      </c>
      <c r="M51" s="65">
        <v>1</v>
      </c>
      <c r="N51" s="394">
        <v>1.47</v>
      </c>
      <c r="O51" s="163">
        <v>-2484295.88</v>
      </c>
      <c r="P51" s="141"/>
      <c r="Q51" s="65">
        <v>1</v>
      </c>
      <c r="R51" s="162">
        <v>71.428571428571431</v>
      </c>
      <c r="S51" s="149">
        <v>-225845.08</v>
      </c>
      <c r="T51" s="142" t="s">
        <v>638</v>
      </c>
      <c r="V51" s="83" t="s">
        <v>505</v>
      </c>
      <c r="W51" s="44">
        <v>1</v>
      </c>
      <c r="X51" s="44">
        <v>0</v>
      </c>
      <c r="Y51" s="44">
        <v>0</v>
      </c>
      <c r="Z51" s="44" t="s">
        <v>506</v>
      </c>
    </row>
    <row r="52" spans="1:26" x14ac:dyDescent="0.7">
      <c r="A52" s="65">
        <v>48</v>
      </c>
      <c r="B52" s="135" t="s">
        <v>94</v>
      </c>
      <c r="C52" s="136" t="s">
        <v>60</v>
      </c>
      <c r="D52" s="135" t="s">
        <v>469</v>
      </c>
      <c r="E52" s="150">
        <v>5</v>
      </c>
      <c r="F52" s="65">
        <v>1</v>
      </c>
      <c r="G52" s="137">
        <v>3.45</v>
      </c>
      <c r="H52" s="138">
        <v>-4648243.37</v>
      </c>
      <c r="I52" s="139"/>
      <c r="J52" s="65">
        <v>1</v>
      </c>
      <c r="K52" s="140">
        <v>85.714285714285708</v>
      </c>
      <c r="L52" s="138">
        <v>-387353.6141666667</v>
      </c>
      <c r="M52" s="65">
        <v>1</v>
      </c>
      <c r="N52" s="394">
        <v>1.86</v>
      </c>
      <c r="O52" s="163">
        <v>-1488954.78</v>
      </c>
      <c r="P52" s="141"/>
      <c r="Q52" s="65">
        <v>1</v>
      </c>
      <c r="R52" s="162">
        <v>85.714285714285708</v>
      </c>
      <c r="S52" s="149">
        <v>-135359.52545454545</v>
      </c>
      <c r="T52" s="142" t="s">
        <v>638</v>
      </c>
      <c r="V52" s="83" t="s">
        <v>505</v>
      </c>
      <c r="W52" s="44">
        <v>0</v>
      </c>
      <c r="X52" s="44">
        <v>0</v>
      </c>
      <c r="Y52" s="44">
        <v>1</v>
      </c>
      <c r="Z52" s="44" t="s">
        <v>506</v>
      </c>
    </row>
    <row r="53" spans="1:26" x14ac:dyDescent="0.7">
      <c r="A53" s="65">
        <v>49</v>
      </c>
      <c r="B53" s="135" t="s">
        <v>94</v>
      </c>
      <c r="C53" s="136" t="s">
        <v>61</v>
      </c>
      <c r="D53" s="135" t="s">
        <v>470</v>
      </c>
      <c r="E53" s="150">
        <v>6</v>
      </c>
      <c r="F53" s="65">
        <v>1</v>
      </c>
      <c r="G53" s="137">
        <v>1</v>
      </c>
      <c r="H53" s="138">
        <v>-8605165.6899999995</v>
      </c>
      <c r="I53" s="139"/>
      <c r="J53" s="65">
        <v>1</v>
      </c>
      <c r="K53" s="140">
        <v>57.142857142857139</v>
      </c>
      <c r="L53" s="138">
        <v>-717097.14083333325</v>
      </c>
      <c r="M53" s="65">
        <v>0</v>
      </c>
      <c r="N53" s="394">
        <v>1.36</v>
      </c>
      <c r="O53" s="163">
        <v>11002312.43</v>
      </c>
      <c r="P53" s="141"/>
      <c r="Q53" s="65">
        <v>0</v>
      </c>
      <c r="R53" s="162">
        <v>100</v>
      </c>
      <c r="S53" s="149">
        <v>1000210.2209090908</v>
      </c>
      <c r="T53" s="142" t="s">
        <v>638</v>
      </c>
      <c r="V53" s="83" t="s">
        <v>505</v>
      </c>
      <c r="W53" s="44">
        <v>1</v>
      </c>
      <c r="X53" s="44">
        <v>0</v>
      </c>
      <c r="Y53" s="44">
        <v>0</v>
      </c>
      <c r="Z53" s="44" t="s">
        <v>506</v>
      </c>
    </row>
    <row r="54" spans="1:26" x14ac:dyDescent="0.7">
      <c r="A54" s="65">
        <v>50</v>
      </c>
      <c r="B54" s="135" t="s">
        <v>94</v>
      </c>
      <c r="C54" s="136" t="s">
        <v>62</v>
      </c>
      <c r="D54" s="135" t="s">
        <v>471</v>
      </c>
      <c r="E54" s="150">
        <v>5</v>
      </c>
      <c r="F54" s="65">
        <v>1</v>
      </c>
      <c r="G54" s="137">
        <v>13.56</v>
      </c>
      <c r="H54" s="138">
        <v>-12497798.960000001</v>
      </c>
      <c r="I54" s="139"/>
      <c r="J54" s="65">
        <v>1</v>
      </c>
      <c r="K54" s="140">
        <v>85.714285714285708</v>
      </c>
      <c r="L54" s="138">
        <v>-1041483.2466666667</v>
      </c>
      <c r="M54" s="65">
        <v>1</v>
      </c>
      <c r="N54" s="394">
        <v>1.9</v>
      </c>
      <c r="O54" s="163">
        <v>-1234146.79</v>
      </c>
      <c r="P54" s="141"/>
      <c r="Q54" s="65">
        <v>1</v>
      </c>
      <c r="R54" s="162">
        <v>85.714285714285708</v>
      </c>
      <c r="S54" s="149">
        <v>-112195.16272727273</v>
      </c>
      <c r="T54" s="142" t="s">
        <v>638</v>
      </c>
      <c r="V54" s="83" t="s">
        <v>505</v>
      </c>
      <c r="W54" s="44">
        <v>0</v>
      </c>
      <c r="X54" s="44">
        <v>0</v>
      </c>
      <c r="Y54" s="44">
        <v>1</v>
      </c>
      <c r="Z54" s="44" t="s">
        <v>506</v>
      </c>
    </row>
    <row r="55" spans="1:26" x14ac:dyDescent="0.7">
      <c r="A55" s="65">
        <v>51</v>
      </c>
      <c r="B55" s="135" t="s">
        <v>94</v>
      </c>
      <c r="C55" s="136" t="s">
        <v>75</v>
      </c>
      <c r="D55" s="135" t="s">
        <v>472</v>
      </c>
      <c r="E55" s="150">
        <v>16</v>
      </c>
      <c r="F55" s="65">
        <v>1</v>
      </c>
      <c r="G55" s="137">
        <v>3.08</v>
      </c>
      <c r="H55" s="138">
        <v>-25133073.620000001</v>
      </c>
      <c r="I55" s="139"/>
      <c r="J55" s="65">
        <v>1</v>
      </c>
      <c r="K55" s="143">
        <v>28.571428571428569</v>
      </c>
      <c r="L55" s="138">
        <v>-2094422.8016666668</v>
      </c>
      <c r="M55" s="65">
        <v>0</v>
      </c>
      <c r="N55" s="394">
        <v>2.36</v>
      </c>
      <c r="O55" s="163">
        <v>44798406.450000003</v>
      </c>
      <c r="P55" s="141"/>
      <c r="Q55" s="65">
        <v>0</v>
      </c>
      <c r="R55" s="162">
        <v>57.142857142857139</v>
      </c>
      <c r="S55" s="149">
        <v>4072582.4045454548</v>
      </c>
      <c r="T55" s="142" t="s">
        <v>638</v>
      </c>
      <c r="V55" s="83" t="s">
        <v>505</v>
      </c>
      <c r="W55" s="44">
        <v>1</v>
      </c>
      <c r="X55" s="44">
        <v>0</v>
      </c>
      <c r="Y55" s="44">
        <v>0</v>
      </c>
      <c r="Z55" s="44" t="s">
        <v>506</v>
      </c>
    </row>
    <row r="56" spans="1:26" x14ac:dyDescent="0.7">
      <c r="A56" s="65">
        <v>52</v>
      </c>
      <c r="B56" s="135" t="s">
        <v>94</v>
      </c>
      <c r="C56" s="136" t="s">
        <v>78</v>
      </c>
      <c r="D56" s="135" t="s">
        <v>473</v>
      </c>
      <c r="E56" s="150">
        <v>5</v>
      </c>
      <c r="F56" s="65">
        <v>1</v>
      </c>
      <c r="G56" s="137">
        <v>8.69</v>
      </c>
      <c r="H56" s="138">
        <v>436704.83</v>
      </c>
      <c r="I56" s="139"/>
      <c r="J56" s="65">
        <v>1</v>
      </c>
      <c r="K56" s="140">
        <v>85.714285714285708</v>
      </c>
      <c r="L56" s="138">
        <v>36392.069166666668</v>
      </c>
      <c r="M56" s="65">
        <v>0</v>
      </c>
      <c r="N56" s="394">
        <v>4.57</v>
      </c>
      <c r="O56" s="163">
        <v>8699898.7699999996</v>
      </c>
      <c r="P56" s="141"/>
      <c r="Q56" s="65">
        <v>0</v>
      </c>
      <c r="R56" s="162">
        <v>100</v>
      </c>
      <c r="S56" s="149">
        <v>790899.88818181818</v>
      </c>
      <c r="T56" s="142" t="s">
        <v>638</v>
      </c>
      <c r="V56" s="83" t="s">
        <v>505</v>
      </c>
      <c r="W56" s="44">
        <v>0</v>
      </c>
      <c r="X56" s="44">
        <v>0</v>
      </c>
      <c r="Y56" s="44">
        <v>1</v>
      </c>
      <c r="Z56" s="44" t="s">
        <v>506</v>
      </c>
    </row>
    <row r="57" spans="1:26" x14ac:dyDescent="0.7">
      <c r="A57" s="65">
        <v>53</v>
      </c>
      <c r="B57" s="135" t="s">
        <v>93</v>
      </c>
      <c r="C57" s="136" t="s">
        <v>3</v>
      </c>
      <c r="D57" s="135" t="s">
        <v>93</v>
      </c>
      <c r="E57" s="150">
        <v>17</v>
      </c>
      <c r="F57" s="65">
        <v>0</v>
      </c>
      <c r="G57" s="137">
        <v>5</v>
      </c>
      <c r="H57" s="138">
        <v>104376113.15000001</v>
      </c>
      <c r="I57" s="139"/>
      <c r="J57" s="65">
        <v>0</v>
      </c>
      <c r="K57" s="140">
        <v>85.714285714285708</v>
      </c>
      <c r="L57" s="138">
        <v>8698009.4291666672</v>
      </c>
      <c r="M57" s="65">
        <v>0</v>
      </c>
      <c r="N57" s="394">
        <v>3.35</v>
      </c>
      <c r="O57" s="163">
        <v>123350626.95999999</v>
      </c>
      <c r="P57" s="141"/>
      <c r="Q57" s="65">
        <v>0</v>
      </c>
      <c r="R57" s="162">
        <v>85.714285714285708</v>
      </c>
      <c r="S57" s="149">
        <v>11213693.359999999</v>
      </c>
      <c r="T57" s="142" t="s">
        <v>638</v>
      </c>
      <c r="V57" s="83" t="s">
        <v>505</v>
      </c>
      <c r="W57" s="44">
        <v>0</v>
      </c>
      <c r="X57" s="44">
        <v>0</v>
      </c>
      <c r="Y57" s="44">
        <v>1</v>
      </c>
      <c r="Z57" s="44" t="s">
        <v>506</v>
      </c>
    </row>
    <row r="58" spans="1:26" x14ac:dyDescent="0.7">
      <c r="A58" s="65">
        <v>54</v>
      </c>
      <c r="B58" s="135" t="s">
        <v>93</v>
      </c>
      <c r="C58" s="136" t="s">
        <v>39</v>
      </c>
      <c r="D58" s="135" t="s">
        <v>474</v>
      </c>
      <c r="E58" s="150">
        <v>13</v>
      </c>
      <c r="F58" s="65">
        <v>2</v>
      </c>
      <c r="G58" s="137">
        <v>0.52</v>
      </c>
      <c r="H58" s="138">
        <v>-24460888.920000002</v>
      </c>
      <c r="I58" s="139"/>
      <c r="J58" s="65">
        <v>2</v>
      </c>
      <c r="K58" s="140">
        <v>71.428571428571431</v>
      </c>
      <c r="L58" s="138">
        <v>-2038407.4100000001</v>
      </c>
      <c r="M58" s="65">
        <v>6</v>
      </c>
      <c r="N58" s="144">
        <v>0.26</v>
      </c>
      <c r="O58" s="163">
        <v>-8814791.9399999995</v>
      </c>
      <c r="P58" s="146" t="s">
        <v>434</v>
      </c>
      <c r="Q58" s="65">
        <v>6</v>
      </c>
      <c r="R58" s="164">
        <v>14.285714285714285</v>
      </c>
      <c r="S58" s="149">
        <v>-801344.7218181818</v>
      </c>
      <c r="T58" s="166" t="s">
        <v>641</v>
      </c>
      <c r="V58" s="83" t="s">
        <v>508</v>
      </c>
      <c r="W58" s="44">
        <v>0</v>
      </c>
      <c r="X58" s="44">
        <v>0</v>
      </c>
      <c r="Y58" s="44">
        <v>0</v>
      </c>
      <c r="Z58" s="44" t="s">
        <v>507</v>
      </c>
    </row>
    <row r="59" spans="1:26" x14ac:dyDescent="0.7">
      <c r="A59" s="65">
        <v>55</v>
      </c>
      <c r="B59" s="135" t="s">
        <v>93</v>
      </c>
      <c r="C59" s="136" t="s">
        <v>41</v>
      </c>
      <c r="D59" s="135" t="s">
        <v>356</v>
      </c>
      <c r="E59" s="150">
        <v>5</v>
      </c>
      <c r="F59" s="65">
        <v>4</v>
      </c>
      <c r="G59" s="144">
        <v>0.33</v>
      </c>
      <c r="H59" s="138">
        <v>-5896833.79</v>
      </c>
      <c r="I59" s="147" t="s">
        <v>436</v>
      </c>
      <c r="J59" s="65">
        <v>4</v>
      </c>
      <c r="K59" s="140">
        <v>57.142857142857139</v>
      </c>
      <c r="L59" s="138">
        <v>-491402.81583333336</v>
      </c>
      <c r="M59" s="65">
        <v>7</v>
      </c>
      <c r="N59" s="144">
        <v>0.34</v>
      </c>
      <c r="O59" s="163">
        <v>-4192331.31</v>
      </c>
      <c r="P59" s="395" t="s">
        <v>434</v>
      </c>
      <c r="Q59" s="65">
        <v>7</v>
      </c>
      <c r="R59" s="162">
        <v>100</v>
      </c>
      <c r="S59" s="149">
        <v>-381121.0281818182</v>
      </c>
      <c r="T59" s="396" t="s">
        <v>639</v>
      </c>
      <c r="V59" s="83" t="s">
        <v>508</v>
      </c>
      <c r="W59" s="44">
        <v>1</v>
      </c>
      <c r="X59" s="44">
        <v>0</v>
      </c>
      <c r="Y59" s="44">
        <v>0</v>
      </c>
      <c r="Z59" s="44" t="s">
        <v>506</v>
      </c>
    </row>
    <row r="60" spans="1:26" x14ac:dyDescent="0.7">
      <c r="A60" s="65">
        <v>56</v>
      </c>
      <c r="B60" s="135" t="s">
        <v>93</v>
      </c>
      <c r="C60" s="136" t="s">
        <v>42</v>
      </c>
      <c r="D60" s="135" t="s">
        <v>475</v>
      </c>
      <c r="E60" s="150">
        <v>5</v>
      </c>
      <c r="F60" s="65">
        <v>2</v>
      </c>
      <c r="G60" s="137">
        <v>0.52</v>
      </c>
      <c r="H60" s="138">
        <v>3974073.1</v>
      </c>
      <c r="I60" s="139"/>
      <c r="J60" s="65">
        <v>2</v>
      </c>
      <c r="K60" s="140">
        <v>57.142857142857139</v>
      </c>
      <c r="L60" s="138">
        <v>331172.75833333336</v>
      </c>
      <c r="M60" s="65">
        <v>3</v>
      </c>
      <c r="N60" s="394">
        <v>0.61</v>
      </c>
      <c r="O60" s="163">
        <v>9847432.1999999993</v>
      </c>
      <c r="P60" s="141"/>
      <c r="Q60" s="65">
        <v>3</v>
      </c>
      <c r="R60" s="162">
        <v>85.714285714285708</v>
      </c>
      <c r="S60" s="149">
        <v>895221.10909090901</v>
      </c>
      <c r="T60" s="142" t="s">
        <v>638</v>
      </c>
      <c r="V60" s="83" t="s">
        <v>505</v>
      </c>
      <c r="W60" s="44">
        <v>1</v>
      </c>
      <c r="X60" s="44">
        <v>0</v>
      </c>
      <c r="Y60" s="44">
        <v>0</v>
      </c>
      <c r="Z60" s="44" t="s">
        <v>506</v>
      </c>
    </row>
    <row r="61" spans="1:26" x14ac:dyDescent="0.7">
      <c r="A61" s="65">
        <v>57</v>
      </c>
      <c r="B61" s="135" t="s">
        <v>93</v>
      </c>
      <c r="C61" s="136" t="s">
        <v>74</v>
      </c>
      <c r="D61" s="135" t="s">
        <v>476</v>
      </c>
      <c r="E61" s="150">
        <v>15</v>
      </c>
      <c r="F61" s="65">
        <v>4</v>
      </c>
      <c r="G61" s="144">
        <v>0.34</v>
      </c>
      <c r="H61" s="138">
        <v>52641895.039999999</v>
      </c>
      <c r="I61" s="147" t="s">
        <v>454</v>
      </c>
      <c r="J61" s="65">
        <v>4</v>
      </c>
      <c r="K61" s="140">
        <v>85.714285714285708</v>
      </c>
      <c r="L61" s="138">
        <v>4386824.5866666669</v>
      </c>
      <c r="M61" s="65">
        <v>2</v>
      </c>
      <c r="N61" s="144">
        <v>0.43</v>
      </c>
      <c r="O61" s="163">
        <v>95039050.609999999</v>
      </c>
      <c r="P61" s="141"/>
      <c r="Q61" s="65">
        <v>2</v>
      </c>
      <c r="R61" s="162">
        <v>71.428571428571431</v>
      </c>
      <c r="S61" s="149">
        <v>8639913.6918181814</v>
      </c>
      <c r="T61" s="398" t="s">
        <v>640</v>
      </c>
      <c r="V61" s="83" t="s">
        <v>505</v>
      </c>
      <c r="W61" s="44">
        <v>0</v>
      </c>
      <c r="X61" s="44">
        <v>0</v>
      </c>
      <c r="Y61" s="44">
        <v>1</v>
      </c>
      <c r="Z61" s="44" t="s">
        <v>506</v>
      </c>
    </row>
    <row r="62" spans="1:26" x14ac:dyDescent="0.7">
      <c r="A62" s="65">
        <v>58</v>
      </c>
      <c r="B62" s="135" t="s">
        <v>93</v>
      </c>
      <c r="C62" s="136" t="s">
        <v>79</v>
      </c>
      <c r="D62" s="135" t="s">
        <v>477</v>
      </c>
      <c r="E62" s="150">
        <v>5</v>
      </c>
      <c r="F62" s="65">
        <v>1</v>
      </c>
      <c r="G62" s="137">
        <v>4.1900000000000004</v>
      </c>
      <c r="H62" s="138">
        <v>-2763592.78</v>
      </c>
      <c r="I62" s="139"/>
      <c r="J62" s="65">
        <v>1</v>
      </c>
      <c r="K62" s="140">
        <v>100</v>
      </c>
      <c r="L62" s="138">
        <v>-230299.39833333332</v>
      </c>
      <c r="M62" s="65">
        <v>0</v>
      </c>
      <c r="N62" s="394">
        <v>3.58</v>
      </c>
      <c r="O62" s="163">
        <v>14387578.41</v>
      </c>
      <c r="P62" s="141"/>
      <c r="Q62" s="65">
        <v>0</v>
      </c>
      <c r="R62" s="162">
        <v>100</v>
      </c>
      <c r="S62" s="149">
        <v>1307961.6736363636</v>
      </c>
      <c r="T62" s="142" t="s">
        <v>638</v>
      </c>
      <c r="V62" s="83" t="s">
        <v>505</v>
      </c>
      <c r="W62" s="44">
        <v>0</v>
      </c>
      <c r="X62" s="44">
        <v>1</v>
      </c>
      <c r="Y62" s="44">
        <v>1</v>
      </c>
      <c r="Z62" s="44" t="s">
        <v>506</v>
      </c>
    </row>
    <row r="63" spans="1:26" x14ac:dyDescent="0.7">
      <c r="A63" s="65">
        <v>59</v>
      </c>
      <c r="B63" s="135" t="s">
        <v>93</v>
      </c>
      <c r="C63" s="136" t="s">
        <v>83</v>
      </c>
      <c r="D63" s="135" t="s">
        <v>478</v>
      </c>
      <c r="E63" s="150">
        <v>2</v>
      </c>
      <c r="F63" s="65">
        <v>5</v>
      </c>
      <c r="G63" s="144">
        <v>0.44</v>
      </c>
      <c r="H63" s="138">
        <v>-1830478.31</v>
      </c>
      <c r="I63" s="147" t="s">
        <v>436</v>
      </c>
      <c r="J63" s="65">
        <v>5</v>
      </c>
      <c r="K63" s="140">
        <v>57.142857142857139</v>
      </c>
      <c r="L63" s="138">
        <v>-152539.85916666666</v>
      </c>
      <c r="M63" s="65">
        <v>3</v>
      </c>
      <c r="N63" s="144">
        <v>0.37</v>
      </c>
      <c r="O63" s="163">
        <v>4505243.1399999997</v>
      </c>
      <c r="P63" s="82"/>
      <c r="Q63" s="65">
        <v>3</v>
      </c>
      <c r="R63" s="162">
        <v>57.142857142857139</v>
      </c>
      <c r="S63" s="149">
        <v>409567.55818181817</v>
      </c>
      <c r="T63" s="165" t="s">
        <v>638</v>
      </c>
      <c r="V63" s="83" t="s">
        <v>508</v>
      </c>
      <c r="W63" s="44">
        <v>1</v>
      </c>
      <c r="X63" s="44">
        <v>0</v>
      </c>
      <c r="Y63" s="44">
        <v>0</v>
      </c>
      <c r="Z63" s="44" t="s">
        <v>506</v>
      </c>
    </row>
    <row r="64" spans="1:26" x14ac:dyDescent="0.7">
      <c r="A64" s="65">
        <v>60</v>
      </c>
      <c r="B64" s="135" t="s">
        <v>93</v>
      </c>
      <c r="C64" s="136" t="s">
        <v>84</v>
      </c>
      <c r="D64" s="135" t="s">
        <v>479</v>
      </c>
      <c r="E64" s="150">
        <v>6</v>
      </c>
      <c r="F64" s="65">
        <v>1</v>
      </c>
      <c r="G64" s="137">
        <v>1.43</v>
      </c>
      <c r="H64" s="138">
        <v>-9741108.7799999993</v>
      </c>
      <c r="I64" s="139"/>
      <c r="J64" s="65">
        <v>1</v>
      </c>
      <c r="K64" s="143">
        <v>28.571428571428569</v>
      </c>
      <c r="L64" s="138">
        <v>-811759.06499999994</v>
      </c>
      <c r="M64" s="65">
        <v>1</v>
      </c>
      <c r="N64" s="394">
        <v>0.96</v>
      </c>
      <c r="O64" s="163">
        <v>-1579576.27</v>
      </c>
      <c r="P64" s="141"/>
      <c r="Q64" s="65">
        <v>1</v>
      </c>
      <c r="R64" s="162">
        <v>71.428571428571431</v>
      </c>
      <c r="S64" s="149">
        <v>-143597.84272727274</v>
      </c>
      <c r="T64" s="142" t="s">
        <v>638</v>
      </c>
      <c r="V64" s="83" t="s">
        <v>505</v>
      </c>
      <c r="W64" s="44">
        <v>1</v>
      </c>
      <c r="X64" s="44">
        <v>0</v>
      </c>
      <c r="Y64" s="44">
        <v>0</v>
      </c>
      <c r="Z64" s="44" t="s">
        <v>506</v>
      </c>
    </row>
    <row r="65" spans="1:26" x14ac:dyDescent="0.7">
      <c r="A65" s="65">
        <v>61</v>
      </c>
      <c r="B65" s="135" t="s">
        <v>93</v>
      </c>
      <c r="C65" s="136" t="s">
        <v>85</v>
      </c>
      <c r="D65" s="135" t="s">
        <v>480</v>
      </c>
      <c r="E65" s="150">
        <v>5</v>
      </c>
      <c r="F65" s="65">
        <v>1</v>
      </c>
      <c r="G65" s="137">
        <v>1.32</v>
      </c>
      <c r="H65" s="138">
        <v>-6179607.7999999998</v>
      </c>
      <c r="I65" s="139"/>
      <c r="J65" s="65">
        <v>1</v>
      </c>
      <c r="K65" s="143">
        <v>42.857142857142854</v>
      </c>
      <c r="L65" s="138">
        <v>-514967.31666666665</v>
      </c>
      <c r="M65" s="65">
        <v>1</v>
      </c>
      <c r="N65" s="144">
        <v>0.49</v>
      </c>
      <c r="O65" s="163">
        <v>3929962.22</v>
      </c>
      <c r="P65" s="141"/>
      <c r="Q65" s="65">
        <v>1</v>
      </c>
      <c r="R65" s="164">
        <v>42.857142857142854</v>
      </c>
      <c r="S65" s="149">
        <v>357269.29272727272</v>
      </c>
      <c r="T65" s="142" t="s">
        <v>638</v>
      </c>
      <c r="V65" s="83" t="s">
        <v>505</v>
      </c>
      <c r="W65" s="44">
        <v>0</v>
      </c>
      <c r="X65" s="44">
        <v>0</v>
      </c>
      <c r="Y65" s="44">
        <v>1</v>
      </c>
      <c r="Z65" s="44" t="s">
        <v>506</v>
      </c>
    </row>
    <row r="66" spans="1:26" x14ac:dyDescent="0.7">
      <c r="A66" s="65">
        <v>62</v>
      </c>
      <c r="B66" s="135" t="s">
        <v>90</v>
      </c>
      <c r="C66" s="136" t="s">
        <v>1</v>
      </c>
      <c r="D66" s="135" t="s">
        <v>90</v>
      </c>
      <c r="E66" s="150">
        <v>16</v>
      </c>
      <c r="F66" s="65">
        <v>1</v>
      </c>
      <c r="G66" s="137">
        <v>2.04</v>
      </c>
      <c r="H66" s="138">
        <v>8067690.6399999997</v>
      </c>
      <c r="I66" s="139"/>
      <c r="J66" s="65">
        <v>1</v>
      </c>
      <c r="K66" s="140">
        <v>57.142857142857139</v>
      </c>
      <c r="L66" s="138">
        <v>672307.55333333334</v>
      </c>
      <c r="M66" s="65">
        <v>0</v>
      </c>
      <c r="N66" s="394">
        <v>2.08</v>
      </c>
      <c r="O66" s="163">
        <v>126320557.06</v>
      </c>
      <c r="P66" s="141"/>
      <c r="Q66" s="65">
        <v>0</v>
      </c>
      <c r="R66" s="162">
        <v>71.428571428571431</v>
      </c>
      <c r="S66" s="149">
        <v>11483687.005454546</v>
      </c>
      <c r="T66" s="142" t="s">
        <v>638</v>
      </c>
      <c r="V66" s="83" t="s">
        <v>505</v>
      </c>
      <c r="W66" s="44">
        <v>0</v>
      </c>
      <c r="X66" s="44">
        <v>0</v>
      </c>
      <c r="Y66" s="44">
        <v>1</v>
      </c>
      <c r="Z66" s="44" t="s">
        <v>506</v>
      </c>
    </row>
    <row r="67" spans="1:26" x14ac:dyDescent="0.7">
      <c r="A67" s="65">
        <v>63</v>
      </c>
      <c r="B67" s="135" t="s">
        <v>90</v>
      </c>
      <c r="C67" s="136" t="s">
        <v>6</v>
      </c>
      <c r="D67" s="135" t="s">
        <v>481</v>
      </c>
      <c r="E67" s="150">
        <v>10</v>
      </c>
      <c r="F67" s="65">
        <v>1</v>
      </c>
      <c r="G67" s="137">
        <v>1.36</v>
      </c>
      <c r="H67" s="138">
        <v>-19364903.789999999</v>
      </c>
      <c r="I67" s="139"/>
      <c r="J67" s="65">
        <v>1</v>
      </c>
      <c r="K67" s="140">
        <v>85.714285714285708</v>
      </c>
      <c r="L67" s="138">
        <v>-1613741.9824999999</v>
      </c>
      <c r="M67" s="65">
        <v>3</v>
      </c>
      <c r="N67" s="394">
        <v>0.74</v>
      </c>
      <c r="O67" s="163">
        <v>-7069161.9000000004</v>
      </c>
      <c r="P67" s="141"/>
      <c r="Q67" s="65">
        <v>3</v>
      </c>
      <c r="R67" s="162">
        <v>57.142857142857139</v>
      </c>
      <c r="S67" s="149">
        <v>-642651.0818181819</v>
      </c>
      <c r="T67" s="397" t="s">
        <v>640</v>
      </c>
      <c r="V67" s="83" t="s">
        <v>505</v>
      </c>
      <c r="W67" s="44">
        <v>0</v>
      </c>
      <c r="X67" s="44">
        <v>0</v>
      </c>
      <c r="Y67" s="44">
        <v>0</v>
      </c>
      <c r="Z67" s="44" t="s">
        <v>507</v>
      </c>
    </row>
    <row r="68" spans="1:26" x14ac:dyDescent="0.7">
      <c r="A68" s="65">
        <v>64</v>
      </c>
      <c r="B68" s="135" t="s">
        <v>90</v>
      </c>
      <c r="C68" s="136" t="s">
        <v>7</v>
      </c>
      <c r="D68" s="135" t="s">
        <v>482</v>
      </c>
      <c r="E68" s="150">
        <v>6</v>
      </c>
      <c r="F68" s="65">
        <v>1</v>
      </c>
      <c r="G68" s="137">
        <v>2.38</v>
      </c>
      <c r="H68" s="138">
        <v>-11273575.27</v>
      </c>
      <c r="I68" s="139"/>
      <c r="J68" s="65">
        <v>1</v>
      </c>
      <c r="K68" s="143">
        <v>42.857142857142854</v>
      </c>
      <c r="L68" s="138">
        <v>-939464.60583333333</v>
      </c>
      <c r="M68" s="65">
        <v>1</v>
      </c>
      <c r="N68" s="394">
        <v>1.1499999999999999</v>
      </c>
      <c r="O68" s="163">
        <v>2580580.16</v>
      </c>
      <c r="P68" s="141"/>
      <c r="Q68" s="65">
        <v>1</v>
      </c>
      <c r="R68" s="162">
        <v>71.428571428571431</v>
      </c>
      <c r="S68" s="149">
        <v>234598.19636363638</v>
      </c>
      <c r="T68" s="142" t="s">
        <v>638</v>
      </c>
      <c r="V68" s="83" t="s">
        <v>505</v>
      </c>
      <c r="W68" s="44">
        <v>1</v>
      </c>
      <c r="X68" s="44">
        <v>0</v>
      </c>
      <c r="Y68" s="44">
        <v>0</v>
      </c>
      <c r="Z68" s="44" t="s">
        <v>506</v>
      </c>
    </row>
    <row r="69" spans="1:26" x14ac:dyDescent="0.7">
      <c r="A69" s="65">
        <v>65</v>
      </c>
      <c r="B69" s="135" t="s">
        <v>90</v>
      </c>
      <c r="C69" s="136" t="s">
        <v>8</v>
      </c>
      <c r="D69" s="135" t="s">
        <v>483</v>
      </c>
      <c r="E69" s="150">
        <v>12</v>
      </c>
      <c r="F69" s="65">
        <v>2</v>
      </c>
      <c r="G69" s="137">
        <v>0.9</v>
      </c>
      <c r="H69" s="138">
        <v>-1588828.99</v>
      </c>
      <c r="I69" s="139"/>
      <c r="J69" s="65">
        <v>2</v>
      </c>
      <c r="K69" s="140">
        <v>85.714285714285708</v>
      </c>
      <c r="L69" s="138">
        <v>-132402.41583333333</v>
      </c>
      <c r="M69" s="65">
        <v>7</v>
      </c>
      <c r="N69" s="144">
        <v>0.44</v>
      </c>
      <c r="O69" s="163">
        <v>535988.1</v>
      </c>
      <c r="P69" s="395" t="s">
        <v>434</v>
      </c>
      <c r="Q69" s="65">
        <v>7</v>
      </c>
      <c r="R69" s="162">
        <v>71.428571428571431</v>
      </c>
      <c r="S69" s="149">
        <v>48726.19090909091</v>
      </c>
      <c r="T69" s="166" t="s">
        <v>641</v>
      </c>
      <c r="V69" s="83" t="s">
        <v>508</v>
      </c>
      <c r="W69" s="44">
        <v>0</v>
      </c>
      <c r="X69" s="44">
        <v>0</v>
      </c>
      <c r="Y69" s="44">
        <v>0</v>
      </c>
      <c r="Z69" s="44" t="s">
        <v>507</v>
      </c>
    </row>
    <row r="70" spans="1:26" x14ac:dyDescent="0.7">
      <c r="A70" s="65">
        <v>66</v>
      </c>
      <c r="B70" s="135" t="s">
        <v>90</v>
      </c>
      <c r="C70" s="136" t="s">
        <v>9</v>
      </c>
      <c r="D70" s="135" t="s">
        <v>484</v>
      </c>
      <c r="E70" s="150">
        <v>10</v>
      </c>
      <c r="F70" s="65">
        <v>1</v>
      </c>
      <c r="G70" s="137">
        <v>1.71</v>
      </c>
      <c r="H70" s="138">
        <v>-2246904.0099999998</v>
      </c>
      <c r="I70" s="139"/>
      <c r="J70" s="65">
        <v>1</v>
      </c>
      <c r="K70" s="143">
        <v>0</v>
      </c>
      <c r="L70" s="138">
        <v>-187242.00083333332</v>
      </c>
      <c r="M70" s="65">
        <v>7</v>
      </c>
      <c r="N70" s="394">
        <v>0.56999999999999995</v>
      </c>
      <c r="O70" s="163">
        <v>-14493013.18</v>
      </c>
      <c r="P70" s="147" t="s">
        <v>454</v>
      </c>
      <c r="Q70" s="65">
        <v>7</v>
      </c>
      <c r="R70" s="164">
        <v>42.857142857142854</v>
      </c>
      <c r="S70" s="149">
        <v>-1317546.6527272726</v>
      </c>
      <c r="T70" s="396" t="s">
        <v>639</v>
      </c>
      <c r="V70" s="83" t="s">
        <v>508</v>
      </c>
      <c r="W70" s="44">
        <v>1</v>
      </c>
      <c r="X70" s="44">
        <v>0</v>
      </c>
      <c r="Y70" s="44">
        <v>0</v>
      </c>
      <c r="Z70" s="44" t="s">
        <v>506</v>
      </c>
    </row>
    <row r="71" spans="1:26" x14ac:dyDescent="0.7">
      <c r="A71" s="65">
        <v>67</v>
      </c>
      <c r="B71" s="135" t="s">
        <v>90</v>
      </c>
      <c r="C71" s="136" t="s">
        <v>80</v>
      </c>
      <c r="D71" s="135" t="s">
        <v>485</v>
      </c>
      <c r="E71" s="150">
        <v>5</v>
      </c>
      <c r="F71" s="65">
        <v>1</v>
      </c>
      <c r="G71" s="137">
        <v>1.25</v>
      </c>
      <c r="H71" s="138">
        <v>-11738318.4</v>
      </c>
      <c r="I71" s="139"/>
      <c r="J71" s="65">
        <v>1</v>
      </c>
      <c r="K71" s="143">
        <v>28.571428571428569</v>
      </c>
      <c r="L71" s="138">
        <v>-978193.20000000007</v>
      </c>
      <c r="M71" s="65">
        <v>5</v>
      </c>
      <c r="N71" s="394">
        <v>0.7</v>
      </c>
      <c r="O71" s="163">
        <v>-12109421.01</v>
      </c>
      <c r="P71" s="147" t="s">
        <v>436</v>
      </c>
      <c r="Q71" s="65">
        <v>5</v>
      </c>
      <c r="R71" s="164">
        <v>42.857142857142854</v>
      </c>
      <c r="S71" s="149">
        <v>-1100856.4554545453</v>
      </c>
      <c r="T71" s="396" t="s">
        <v>639</v>
      </c>
      <c r="V71" s="83" t="s">
        <v>505</v>
      </c>
      <c r="W71" s="44">
        <v>1</v>
      </c>
      <c r="X71" s="44">
        <v>0</v>
      </c>
      <c r="Y71" s="44">
        <v>0</v>
      </c>
      <c r="Z71" s="44" t="s">
        <v>506</v>
      </c>
    </row>
    <row r="72" spans="1:26" x14ac:dyDescent="0.7">
      <c r="A72" s="65">
        <v>68</v>
      </c>
      <c r="B72" s="135" t="s">
        <v>91</v>
      </c>
      <c r="C72" s="136" t="s">
        <v>0</v>
      </c>
      <c r="D72" s="135" t="s">
        <v>91</v>
      </c>
      <c r="E72" s="150">
        <v>20</v>
      </c>
      <c r="F72" s="65">
        <v>0</v>
      </c>
      <c r="G72" s="137">
        <v>1.54</v>
      </c>
      <c r="H72" s="138">
        <v>149277284.09</v>
      </c>
      <c r="I72" s="139"/>
      <c r="J72" s="65">
        <v>0</v>
      </c>
      <c r="K72" s="140">
        <v>85.714285714285708</v>
      </c>
      <c r="L72" s="138">
        <v>12439773.674166666</v>
      </c>
      <c r="M72" s="65">
        <v>1</v>
      </c>
      <c r="N72" s="394">
        <v>1.18</v>
      </c>
      <c r="O72" s="163">
        <v>127957052.31999999</v>
      </c>
      <c r="P72" s="141"/>
      <c r="Q72" s="65">
        <v>1</v>
      </c>
      <c r="R72" s="162">
        <v>85.714285714285708</v>
      </c>
      <c r="S72" s="149">
        <v>11632459.301818181</v>
      </c>
      <c r="T72" s="397" t="s">
        <v>640</v>
      </c>
      <c r="V72" s="83" t="s">
        <v>505</v>
      </c>
      <c r="W72" s="44">
        <v>0</v>
      </c>
      <c r="X72" s="44">
        <v>0</v>
      </c>
      <c r="Y72" s="44">
        <v>0</v>
      </c>
      <c r="Z72" s="44" t="s">
        <v>507</v>
      </c>
    </row>
    <row r="73" spans="1:26" x14ac:dyDescent="0.7">
      <c r="A73" s="65">
        <v>69</v>
      </c>
      <c r="B73" s="135" t="s">
        <v>91</v>
      </c>
      <c r="C73" s="136" t="s">
        <v>10</v>
      </c>
      <c r="D73" s="135" t="s">
        <v>486</v>
      </c>
      <c r="E73" s="150">
        <v>10</v>
      </c>
      <c r="F73" s="65">
        <v>6</v>
      </c>
      <c r="G73" s="137">
        <v>0.57999999999999996</v>
      </c>
      <c r="H73" s="138">
        <v>-8221075.6799999997</v>
      </c>
      <c r="I73" s="147" t="s">
        <v>436</v>
      </c>
      <c r="J73" s="65">
        <v>6</v>
      </c>
      <c r="K73" s="140">
        <v>71.428571428571431</v>
      </c>
      <c r="L73" s="138">
        <v>-685089.64</v>
      </c>
      <c r="M73" s="65">
        <v>7</v>
      </c>
      <c r="N73" s="144">
        <v>0.34</v>
      </c>
      <c r="O73" s="163">
        <v>1343131.15</v>
      </c>
      <c r="P73" s="395" t="s">
        <v>434</v>
      </c>
      <c r="Q73" s="65">
        <v>7</v>
      </c>
      <c r="R73" s="164">
        <v>42.857142857142854</v>
      </c>
      <c r="S73" s="149">
        <v>122102.8318181818</v>
      </c>
      <c r="T73" s="166" t="s">
        <v>641</v>
      </c>
      <c r="V73" s="83" t="s">
        <v>508</v>
      </c>
      <c r="W73" s="44">
        <v>1</v>
      </c>
      <c r="X73" s="44">
        <v>0</v>
      </c>
      <c r="Y73" s="44">
        <v>0</v>
      </c>
      <c r="Z73" s="44" t="s">
        <v>506</v>
      </c>
    </row>
    <row r="74" spans="1:26" x14ac:dyDescent="0.7">
      <c r="A74" s="65">
        <v>70</v>
      </c>
      <c r="B74" s="135" t="s">
        <v>91</v>
      </c>
      <c r="C74" s="136" t="s">
        <v>11</v>
      </c>
      <c r="D74" s="135" t="s">
        <v>487</v>
      </c>
      <c r="E74" s="150">
        <v>9</v>
      </c>
      <c r="F74" s="65">
        <v>5</v>
      </c>
      <c r="G74" s="144">
        <v>0.31</v>
      </c>
      <c r="H74" s="138">
        <v>5318498.8499999996</v>
      </c>
      <c r="I74" s="147" t="s">
        <v>454</v>
      </c>
      <c r="J74" s="65">
        <v>5</v>
      </c>
      <c r="K74" s="143">
        <v>42.857142857142854</v>
      </c>
      <c r="L74" s="138">
        <v>443208.23749999999</v>
      </c>
      <c r="M74" s="65">
        <v>7</v>
      </c>
      <c r="N74" s="144">
        <v>0.32</v>
      </c>
      <c r="O74" s="163">
        <v>3587102.7200000002</v>
      </c>
      <c r="P74" s="395" t="s">
        <v>434</v>
      </c>
      <c r="Q74" s="65">
        <v>7</v>
      </c>
      <c r="R74" s="162">
        <v>71.428571428571431</v>
      </c>
      <c r="S74" s="149">
        <v>326100.24727272731</v>
      </c>
      <c r="T74" s="396" t="s">
        <v>639</v>
      </c>
      <c r="V74" s="83" t="s">
        <v>508</v>
      </c>
      <c r="W74" s="44">
        <v>1</v>
      </c>
      <c r="X74" s="44">
        <v>0</v>
      </c>
      <c r="Y74" s="44">
        <v>0</v>
      </c>
      <c r="Z74" s="44" t="s">
        <v>506</v>
      </c>
    </row>
    <row r="75" spans="1:26" x14ac:dyDescent="0.7">
      <c r="A75" s="65">
        <v>71</v>
      </c>
      <c r="B75" s="135" t="s">
        <v>91</v>
      </c>
      <c r="C75" s="136" t="s">
        <v>12</v>
      </c>
      <c r="D75" s="135" t="s">
        <v>488</v>
      </c>
      <c r="E75" s="150">
        <v>16</v>
      </c>
      <c r="F75" s="65">
        <v>2</v>
      </c>
      <c r="G75" s="137">
        <v>0.72</v>
      </c>
      <c r="H75" s="138">
        <v>10527453.33</v>
      </c>
      <c r="I75" s="139"/>
      <c r="J75" s="65">
        <v>2</v>
      </c>
      <c r="K75" s="140">
        <v>57.142857142857139</v>
      </c>
      <c r="L75" s="138">
        <v>877287.77749999997</v>
      </c>
      <c r="M75" s="65">
        <v>3</v>
      </c>
      <c r="N75" s="394">
        <v>0.7</v>
      </c>
      <c r="O75" s="163">
        <v>-7746546.7000000002</v>
      </c>
      <c r="P75" s="141"/>
      <c r="Q75" s="65">
        <v>3</v>
      </c>
      <c r="R75" s="164">
        <v>42.857142857142854</v>
      </c>
      <c r="S75" s="149">
        <v>-704231.51818181819</v>
      </c>
      <c r="T75" s="397" t="s">
        <v>640</v>
      </c>
      <c r="V75" s="83" t="s">
        <v>505</v>
      </c>
      <c r="W75" s="44">
        <v>0</v>
      </c>
      <c r="X75" s="44">
        <v>0</v>
      </c>
      <c r="Y75" s="44">
        <v>0</v>
      </c>
      <c r="Z75" s="44" t="s">
        <v>507</v>
      </c>
    </row>
    <row r="76" spans="1:26" x14ac:dyDescent="0.7">
      <c r="A76" s="65">
        <v>72</v>
      </c>
      <c r="B76" s="135" t="s">
        <v>91</v>
      </c>
      <c r="C76" s="136" t="s">
        <v>13</v>
      </c>
      <c r="D76" s="135" t="s">
        <v>134</v>
      </c>
      <c r="E76" s="150">
        <v>2</v>
      </c>
      <c r="F76" s="65">
        <v>1</v>
      </c>
      <c r="G76" s="137">
        <v>6.05</v>
      </c>
      <c r="H76" s="138">
        <v>-889163.05</v>
      </c>
      <c r="I76" s="139"/>
      <c r="J76" s="65">
        <v>1</v>
      </c>
      <c r="K76" s="143">
        <v>28.571428571428569</v>
      </c>
      <c r="L76" s="138">
        <v>-74096.920833333337</v>
      </c>
      <c r="M76" s="65">
        <v>1</v>
      </c>
      <c r="N76" s="394">
        <v>2.95</v>
      </c>
      <c r="O76" s="163">
        <v>2148124.4</v>
      </c>
      <c r="P76" s="141"/>
      <c r="Q76" s="65">
        <v>1</v>
      </c>
      <c r="R76" s="164">
        <v>28.571428571428569</v>
      </c>
      <c r="S76" s="149">
        <v>195284.03636363635</v>
      </c>
      <c r="T76" s="165" t="s">
        <v>638</v>
      </c>
      <c r="V76" s="83" t="s">
        <v>505</v>
      </c>
      <c r="W76" s="44">
        <v>0</v>
      </c>
      <c r="X76" s="44">
        <v>0</v>
      </c>
      <c r="Y76" s="44">
        <v>1</v>
      </c>
      <c r="Z76" s="44" t="s">
        <v>506</v>
      </c>
    </row>
    <row r="77" spans="1:26" x14ac:dyDescent="0.7">
      <c r="A77" s="65">
        <v>73</v>
      </c>
      <c r="B77" s="135" t="s">
        <v>91</v>
      </c>
      <c r="C77" s="136" t="s">
        <v>14</v>
      </c>
      <c r="D77" s="135" t="s">
        <v>489</v>
      </c>
      <c r="E77" s="150">
        <v>6</v>
      </c>
      <c r="F77" s="65">
        <v>5</v>
      </c>
      <c r="G77" s="144">
        <v>0.48</v>
      </c>
      <c r="H77" s="138">
        <v>4226889.5</v>
      </c>
      <c r="I77" s="147" t="s">
        <v>454</v>
      </c>
      <c r="J77" s="65">
        <v>5</v>
      </c>
      <c r="K77" s="140">
        <v>57.142857142857139</v>
      </c>
      <c r="L77" s="138">
        <v>352240.79166666669</v>
      </c>
      <c r="M77" s="65">
        <v>7</v>
      </c>
      <c r="N77" s="394">
        <v>0.57999999999999996</v>
      </c>
      <c r="O77" s="163">
        <v>2931464.83</v>
      </c>
      <c r="P77" s="147" t="s">
        <v>454</v>
      </c>
      <c r="Q77" s="65">
        <v>7</v>
      </c>
      <c r="R77" s="162">
        <v>85.714285714285708</v>
      </c>
      <c r="S77" s="149">
        <v>266496.80272727273</v>
      </c>
      <c r="T77" s="396" t="s">
        <v>639</v>
      </c>
      <c r="V77" s="83" t="s">
        <v>508</v>
      </c>
      <c r="W77" s="44">
        <v>1</v>
      </c>
      <c r="X77" s="44">
        <v>0</v>
      </c>
      <c r="Y77" s="44">
        <v>0</v>
      </c>
      <c r="Z77" s="44" t="s">
        <v>506</v>
      </c>
    </row>
    <row r="78" spans="1:26" x14ac:dyDescent="0.7">
      <c r="A78" s="65">
        <v>74</v>
      </c>
      <c r="B78" s="135" t="s">
        <v>91</v>
      </c>
      <c r="C78" s="136" t="s">
        <v>15</v>
      </c>
      <c r="D78" s="135" t="s">
        <v>490</v>
      </c>
      <c r="E78" s="150">
        <v>13</v>
      </c>
      <c r="F78" s="65">
        <v>6</v>
      </c>
      <c r="G78" s="144">
        <v>0.39</v>
      </c>
      <c r="H78" s="138">
        <v>-16863167.5</v>
      </c>
      <c r="I78" s="146" t="s">
        <v>434</v>
      </c>
      <c r="J78" s="65">
        <v>6</v>
      </c>
      <c r="K78" s="140">
        <v>85.714285714285708</v>
      </c>
      <c r="L78" s="138">
        <v>-1405263.9583333333</v>
      </c>
      <c r="M78" s="65">
        <v>4</v>
      </c>
      <c r="N78" s="144">
        <v>0.45</v>
      </c>
      <c r="O78" s="163">
        <v>13829406.220000001</v>
      </c>
      <c r="P78" s="201" t="s">
        <v>454</v>
      </c>
      <c r="Q78" s="65">
        <v>4</v>
      </c>
      <c r="R78" s="162">
        <v>85.714285714285708</v>
      </c>
      <c r="S78" s="149">
        <v>1257218.7472727273</v>
      </c>
      <c r="T78" s="396" t="s">
        <v>639</v>
      </c>
      <c r="V78" s="83" t="s">
        <v>508</v>
      </c>
      <c r="W78" s="44">
        <v>0</v>
      </c>
      <c r="X78" s="44">
        <v>0</v>
      </c>
      <c r="Y78" s="44">
        <v>1</v>
      </c>
      <c r="Z78" s="44" t="s">
        <v>506</v>
      </c>
    </row>
    <row r="79" spans="1:26" x14ac:dyDescent="0.7">
      <c r="A79" s="65">
        <v>75</v>
      </c>
      <c r="B79" s="135" t="s">
        <v>91</v>
      </c>
      <c r="C79" s="136" t="s">
        <v>16</v>
      </c>
      <c r="D79" s="135" t="s">
        <v>491</v>
      </c>
      <c r="E79" s="150">
        <v>5</v>
      </c>
      <c r="F79" s="65">
        <v>3</v>
      </c>
      <c r="G79" s="137">
        <v>0.72</v>
      </c>
      <c r="H79" s="138">
        <v>-6808946.9000000004</v>
      </c>
      <c r="I79" s="139"/>
      <c r="J79" s="65">
        <v>3</v>
      </c>
      <c r="K79" s="140">
        <v>85.714285714285708</v>
      </c>
      <c r="L79" s="138">
        <v>-567412.2416666667</v>
      </c>
      <c r="M79" s="65">
        <v>5</v>
      </c>
      <c r="N79" s="394">
        <v>0.69</v>
      </c>
      <c r="O79" s="163">
        <v>332049.96999999997</v>
      </c>
      <c r="P79" s="201" t="s">
        <v>454</v>
      </c>
      <c r="Q79" s="65">
        <v>5</v>
      </c>
      <c r="R79" s="162">
        <v>85.714285714285708</v>
      </c>
      <c r="S79" s="149">
        <v>30186.360909090905</v>
      </c>
      <c r="T79" s="396" t="s">
        <v>639</v>
      </c>
      <c r="V79" s="83" t="s">
        <v>508</v>
      </c>
      <c r="W79" s="44">
        <v>0</v>
      </c>
      <c r="X79" s="44">
        <v>0</v>
      </c>
      <c r="Y79" s="44">
        <v>1</v>
      </c>
      <c r="Z79" s="44" t="s">
        <v>506</v>
      </c>
    </row>
    <row r="80" spans="1:26" x14ac:dyDescent="0.7">
      <c r="A80" s="65">
        <v>76</v>
      </c>
      <c r="B80" s="135" t="s">
        <v>91</v>
      </c>
      <c r="C80" s="136" t="s">
        <v>17</v>
      </c>
      <c r="D80" s="135" t="s">
        <v>492</v>
      </c>
      <c r="E80" s="150">
        <v>5</v>
      </c>
      <c r="F80" s="65">
        <v>3</v>
      </c>
      <c r="G80" s="144">
        <v>0.32</v>
      </c>
      <c r="H80" s="138">
        <v>36366.559999999998</v>
      </c>
      <c r="I80" s="139"/>
      <c r="J80" s="65">
        <v>3</v>
      </c>
      <c r="K80" s="140">
        <v>57.142857142857139</v>
      </c>
      <c r="L80" s="138">
        <v>3030.5466666666666</v>
      </c>
      <c r="M80" s="65">
        <v>6</v>
      </c>
      <c r="N80" s="144">
        <v>0.28999999999999998</v>
      </c>
      <c r="O80" s="163">
        <v>3968948.59</v>
      </c>
      <c r="P80" s="146" t="s">
        <v>434</v>
      </c>
      <c r="Q80" s="65">
        <v>6</v>
      </c>
      <c r="R80" s="162">
        <v>57.142857142857139</v>
      </c>
      <c r="S80" s="149">
        <v>360813.50818181818</v>
      </c>
      <c r="T80" s="396" t="s">
        <v>639</v>
      </c>
      <c r="V80" s="83" t="s">
        <v>508</v>
      </c>
      <c r="W80" s="44">
        <v>1</v>
      </c>
      <c r="X80" s="44">
        <v>0</v>
      </c>
      <c r="Y80" s="44">
        <v>0</v>
      </c>
      <c r="Z80" s="44" t="s">
        <v>506</v>
      </c>
    </row>
    <row r="81" spans="1:26" x14ac:dyDescent="0.7">
      <c r="A81" s="65">
        <v>77</v>
      </c>
      <c r="B81" s="135" t="s">
        <v>91</v>
      </c>
      <c r="C81" s="136" t="s">
        <v>18</v>
      </c>
      <c r="D81" s="135" t="s">
        <v>493</v>
      </c>
      <c r="E81" s="150">
        <v>6</v>
      </c>
      <c r="F81" s="65">
        <v>1</v>
      </c>
      <c r="G81" s="137">
        <v>1.69</v>
      </c>
      <c r="H81" s="138">
        <v>-5284163.63</v>
      </c>
      <c r="I81" s="139"/>
      <c r="J81" s="65">
        <v>1</v>
      </c>
      <c r="K81" s="140">
        <v>57.142857142857139</v>
      </c>
      <c r="L81" s="138">
        <v>-440346.96916666668</v>
      </c>
      <c r="M81" s="65">
        <v>1</v>
      </c>
      <c r="N81" s="394">
        <v>1.0900000000000001</v>
      </c>
      <c r="O81" s="163">
        <v>-5123761.55</v>
      </c>
      <c r="P81" s="141"/>
      <c r="Q81" s="65">
        <v>1</v>
      </c>
      <c r="R81" s="162">
        <v>85.714285714285708</v>
      </c>
      <c r="S81" s="149">
        <v>-465796.50454545452</v>
      </c>
      <c r="T81" s="142" t="s">
        <v>638</v>
      </c>
      <c r="V81" s="83" t="s">
        <v>505</v>
      </c>
      <c r="W81" s="44">
        <v>1</v>
      </c>
      <c r="X81" s="44">
        <v>0</v>
      </c>
      <c r="Y81" s="44">
        <v>0</v>
      </c>
      <c r="Z81" s="44" t="s">
        <v>506</v>
      </c>
    </row>
    <row r="82" spans="1:26" x14ac:dyDescent="0.7">
      <c r="A82" s="65">
        <v>78</v>
      </c>
      <c r="B82" s="135" t="s">
        <v>91</v>
      </c>
      <c r="C82" s="136" t="s">
        <v>19</v>
      </c>
      <c r="D82" s="135" t="s">
        <v>494</v>
      </c>
      <c r="E82" s="150">
        <v>9</v>
      </c>
      <c r="F82" s="65">
        <v>2</v>
      </c>
      <c r="G82" s="137">
        <v>0.55000000000000004</v>
      </c>
      <c r="H82" s="138">
        <v>-13716724.310000001</v>
      </c>
      <c r="I82" s="139"/>
      <c r="J82" s="65">
        <v>2</v>
      </c>
      <c r="K82" s="140">
        <v>71.428571428571431</v>
      </c>
      <c r="L82" s="138">
        <v>-1143060.3591666666</v>
      </c>
      <c r="M82" s="65">
        <v>3</v>
      </c>
      <c r="N82" s="144">
        <v>0.42</v>
      </c>
      <c r="O82" s="163">
        <v>-62926.07</v>
      </c>
      <c r="P82" s="141"/>
      <c r="Q82" s="65">
        <v>3</v>
      </c>
      <c r="R82" s="162">
        <v>85.714285714285708</v>
      </c>
      <c r="S82" s="149">
        <v>-5720.5518181818179</v>
      </c>
      <c r="T82" s="142" t="s">
        <v>638</v>
      </c>
      <c r="V82" s="83" t="s">
        <v>505</v>
      </c>
      <c r="W82" s="44">
        <v>0</v>
      </c>
      <c r="X82" s="44">
        <v>0</v>
      </c>
      <c r="Y82" s="44">
        <v>1</v>
      </c>
      <c r="Z82" s="44" t="s">
        <v>506</v>
      </c>
    </row>
    <row r="83" spans="1:26" x14ac:dyDescent="0.7">
      <c r="A83" s="65">
        <v>79</v>
      </c>
      <c r="B83" s="135" t="s">
        <v>91</v>
      </c>
      <c r="C83" s="136" t="s">
        <v>20</v>
      </c>
      <c r="D83" s="135" t="s">
        <v>495</v>
      </c>
      <c r="E83" s="150">
        <v>13</v>
      </c>
      <c r="F83" s="65">
        <v>6</v>
      </c>
      <c r="G83" s="137">
        <v>0.52</v>
      </c>
      <c r="H83" s="138">
        <v>-36473754.979999997</v>
      </c>
      <c r="I83" s="147" t="s">
        <v>436</v>
      </c>
      <c r="J83" s="65">
        <v>6</v>
      </c>
      <c r="K83" s="140">
        <v>71.428571428571431</v>
      </c>
      <c r="L83" s="138">
        <v>-3039479.5816666665</v>
      </c>
      <c r="M83" s="65">
        <v>7</v>
      </c>
      <c r="N83" s="394">
        <v>0.52</v>
      </c>
      <c r="O83" s="163">
        <v>-4249733.68</v>
      </c>
      <c r="P83" s="147" t="s">
        <v>454</v>
      </c>
      <c r="Q83" s="65">
        <v>7</v>
      </c>
      <c r="R83" s="162">
        <v>71.428571428571431</v>
      </c>
      <c r="S83" s="149">
        <v>-386339.42545454542</v>
      </c>
      <c r="T83" s="396" t="s">
        <v>639</v>
      </c>
      <c r="V83" s="83" t="s">
        <v>508</v>
      </c>
      <c r="W83" s="44">
        <v>0</v>
      </c>
      <c r="X83" s="44">
        <v>0</v>
      </c>
      <c r="Y83" s="44">
        <v>0</v>
      </c>
      <c r="Z83" s="44" t="s">
        <v>507</v>
      </c>
    </row>
    <row r="84" spans="1:26" x14ac:dyDescent="0.7">
      <c r="A84" s="65">
        <v>80</v>
      </c>
      <c r="B84" s="135" t="s">
        <v>91</v>
      </c>
      <c r="C84" s="136" t="s">
        <v>21</v>
      </c>
      <c r="D84" s="135" t="s">
        <v>496</v>
      </c>
      <c r="E84" s="150">
        <v>6</v>
      </c>
      <c r="F84" s="65">
        <v>1</v>
      </c>
      <c r="G84" s="137">
        <v>2.2000000000000002</v>
      </c>
      <c r="H84" s="138">
        <v>-20845041.379999999</v>
      </c>
      <c r="I84" s="139"/>
      <c r="J84" s="65">
        <v>1</v>
      </c>
      <c r="K84" s="140">
        <v>57.142857142857139</v>
      </c>
      <c r="L84" s="138">
        <v>-1737086.7816666665</v>
      </c>
      <c r="M84" s="65">
        <v>1</v>
      </c>
      <c r="N84" s="394">
        <v>1.57</v>
      </c>
      <c r="O84" s="163">
        <v>-3197755.5</v>
      </c>
      <c r="P84" s="141"/>
      <c r="Q84" s="65">
        <v>1</v>
      </c>
      <c r="R84" s="162">
        <v>71.428571428571431</v>
      </c>
      <c r="S84" s="149">
        <v>-290705.04545454547</v>
      </c>
      <c r="T84" s="142" t="s">
        <v>638</v>
      </c>
      <c r="V84" s="83" t="s">
        <v>505</v>
      </c>
      <c r="W84" s="44">
        <v>1</v>
      </c>
      <c r="X84" s="44">
        <v>0</v>
      </c>
      <c r="Y84" s="44">
        <v>0</v>
      </c>
      <c r="Z84" s="44" t="s">
        <v>506</v>
      </c>
    </row>
    <row r="85" spans="1:26" x14ac:dyDescent="0.7">
      <c r="A85" s="65">
        <v>81</v>
      </c>
      <c r="B85" s="135" t="s">
        <v>91</v>
      </c>
      <c r="C85" s="136" t="s">
        <v>22</v>
      </c>
      <c r="D85" s="135" t="s">
        <v>497</v>
      </c>
      <c r="E85" s="150">
        <v>13</v>
      </c>
      <c r="F85" s="65">
        <v>1</v>
      </c>
      <c r="G85" s="137">
        <v>0.96</v>
      </c>
      <c r="H85" s="138">
        <v>-26225784.530000001</v>
      </c>
      <c r="I85" s="139"/>
      <c r="J85" s="65">
        <v>1</v>
      </c>
      <c r="K85" s="140">
        <v>85.714285714285708</v>
      </c>
      <c r="L85" s="138">
        <v>-2185482.0441666669</v>
      </c>
      <c r="M85" s="65">
        <v>4</v>
      </c>
      <c r="N85" s="394">
        <v>0.61</v>
      </c>
      <c r="O85" s="163">
        <v>-9140844.4800000004</v>
      </c>
      <c r="P85" s="147" t="s">
        <v>436</v>
      </c>
      <c r="Q85" s="65">
        <v>4</v>
      </c>
      <c r="R85" s="162">
        <v>71.428571428571431</v>
      </c>
      <c r="S85" s="149">
        <v>-830985.86181818182</v>
      </c>
      <c r="T85" s="166" t="s">
        <v>641</v>
      </c>
      <c r="V85" s="83" t="s">
        <v>505</v>
      </c>
      <c r="W85" s="44">
        <v>0</v>
      </c>
      <c r="X85" s="44">
        <v>0</v>
      </c>
      <c r="Y85" s="44">
        <v>1</v>
      </c>
      <c r="Z85" s="44" t="s">
        <v>506</v>
      </c>
    </row>
    <row r="86" spans="1:26" x14ac:dyDescent="0.7">
      <c r="A86" s="65">
        <v>82</v>
      </c>
      <c r="B86" s="135" t="s">
        <v>91</v>
      </c>
      <c r="C86" s="136" t="s">
        <v>23</v>
      </c>
      <c r="D86" s="135" t="s">
        <v>498</v>
      </c>
      <c r="E86" s="150">
        <v>5</v>
      </c>
      <c r="F86" s="65">
        <v>6</v>
      </c>
      <c r="G86" s="137">
        <v>0.77</v>
      </c>
      <c r="H86" s="138">
        <v>-15015877.6</v>
      </c>
      <c r="I86" s="147" t="s">
        <v>436</v>
      </c>
      <c r="J86" s="65">
        <v>6</v>
      </c>
      <c r="K86" s="140">
        <v>85.714285714285708</v>
      </c>
      <c r="L86" s="138">
        <v>-1251323.1333333333</v>
      </c>
      <c r="M86" s="65">
        <v>7</v>
      </c>
      <c r="N86" s="394">
        <v>0.66</v>
      </c>
      <c r="O86" s="163">
        <v>-3161311.87</v>
      </c>
      <c r="P86" s="147" t="s">
        <v>454</v>
      </c>
      <c r="Q86" s="65">
        <v>7</v>
      </c>
      <c r="R86" s="162">
        <v>85.714285714285708</v>
      </c>
      <c r="S86" s="149">
        <v>-287391.98818181822</v>
      </c>
      <c r="T86" s="396" t="s">
        <v>639</v>
      </c>
      <c r="V86" s="83" t="s">
        <v>508</v>
      </c>
      <c r="W86" s="44">
        <v>0</v>
      </c>
      <c r="X86" s="44">
        <v>0</v>
      </c>
      <c r="Y86" s="44">
        <v>0</v>
      </c>
      <c r="Z86" s="44" t="s">
        <v>507</v>
      </c>
    </row>
    <row r="87" spans="1:26" x14ac:dyDescent="0.7">
      <c r="A87" s="65">
        <v>83</v>
      </c>
      <c r="B87" s="135" t="s">
        <v>91</v>
      </c>
      <c r="C87" s="136" t="s">
        <v>24</v>
      </c>
      <c r="D87" s="135" t="s">
        <v>499</v>
      </c>
      <c r="E87" s="150">
        <v>5</v>
      </c>
      <c r="F87" s="65">
        <v>4</v>
      </c>
      <c r="G87" s="137">
        <v>0.54</v>
      </c>
      <c r="H87" s="138">
        <v>-9563692.2200000007</v>
      </c>
      <c r="I87" s="147" t="s">
        <v>436</v>
      </c>
      <c r="J87" s="65">
        <v>4</v>
      </c>
      <c r="K87" s="140">
        <v>57.142857142857139</v>
      </c>
      <c r="L87" s="138">
        <v>-796974.35166666668</v>
      </c>
      <c r="M87" s="65">
        <v>4</v>
      </c>
      <c r="N87" s="144">
        <v>0.45</v>
      </c>
      <c r="O87" s="163">
        <v>-2789158</v>
      </c>
      <c r="P87" s="147" t="s">
        <v>436</v>
      </c>
      <c r="Q87" s="65">
        <v>4</v>
      </c>
      <c r="R87" s="164">
        <v>42.857142857142854</v>
      </c>
      <c r="S87" s="149">
        <v>-253559.81818181818</v>
      </c>
      <c r="T87" s="166" t="s">
        <v>641</v>
      </c>
      <c r="V87" s="83" t="s">
        <v>505</v>
      </c>
      <c r="W87" s="44">
        <v>0</v>
      </c>
      <c r="X87" s="44">
        <v>0</v>
      </c>
      <c r="Y87" s="44">
        <v>0</v>
      </c>
      <c r="Z87" s="44" t="s">
        <v>507</v>
      </c>
    </row>
    <row r="88" spans="1:26" x14ac:dyDescent="0.7">
      <c r="A88" s="65">
        <v>84</v>
      </c>
      <c r="B88" s="135" t="s">
        <v>91</v>
      </c>
      <c r="C88" s="136" t="s">
        <v>25</v>
      </c>
      <c r="D88" s="135" t="s">
        <v>500</v>
      </c>
      <c r="E88" s="150">
        <v>5</v>
      </c>
      <c r="F88" s="65">
        <v>1</v>
      </c>
      <c r="G88" s="137">
        <v>1.06</v>
      </c>
      <c r="H88" s="138">
        <v>-452744.43</v>
      </c>
      <c r="I88" s="139"/>
      <c r="J88" s="65">
        <v>1</v>
      </c>
      <c r="K88" s="140">
        <v>57.142857142857139</v>
      </c>
      <c r="L88" s="138">
        <v>-37728.702499999999</v>
      </c>
      <c r="M88" s="65">
        <v>2</v>
      </c>
      <c r="N88" s="394">
        <v>0.74</v>
      </c>
      <c r="O88" s="163">
        <v>3140509.6</v>
      </c>
      <c r="P88" s="141"/>
      <c r="Q88" s="65">
        <v>2</v>
      </c>
      <c r="R88" s="162">
        <v>71.428571428571431</v>
      </c>
      <c r="S88" s="149">
        <v>285500.87272727274</v>
      </c>
      <c r="T88" s="142" t="s">
        <v>638</v>
      </c>
      <c r="V88" s="83" t="s">
        <v>505</v>
      </c>
      <c r="W88" s="44">
        <v>0</v>
      </c>
      <c r="X88" s="44">
        <v>0</v>
      </c>
      <c r="Y88" s="44">
        <v>1</v>
      </c>
      <c r="Z88" s="44" t="s">
        <v>506</v>
      </c>
    </row>
    <row r="89" spans="1:26" x14ac:dyDescent="0.7">
      <c r="A89" s="65">
        <v>85</v>
      </c>
      <c r="B89" s="135" t="s">
        <v>91</v>
      </c>
      <c r="C89" s="136" t="s">
        <v>26</v>
      </c>
      <c r="D89" s="135" t="s">
        <v>501</v>
      </c>
      <c r="E89" s="150">
        <v>5</v>
      </c>
      <c r="F89" s="65">
        <v>3</v>
      </c>
      <c r="G89" s="137">
        <v>0.82</v>
      </c>
      <c r="H89" s="138">
        <v>-9905845.4100000001</v>
      </c>
      <c r="I89" s="139"/>
      <c r="J89" s="65">
        <v>3</v>
      </c>
      <c r="K89" s="140">
        <v>85.714285714285708</v>
      </c>
      <c r="L89" s="138">
        <v>-825487.11750000005</v>
      </c>
      <c r="M89" s="65">
        <v>3</v>
      </c>
      <c r="N89" s="394">
        <v>0.83</v>
      </c>
      <c r="O89" s="163">
        <v>-955893.06</v>
      </c>
      <c r="P89" s="141"/>
      <c r="Q89" s="65">
        <v>3</v>
      </c>
      <c r="R89" s="162">
        <v>85.714285714285708</v>
      </c>
      <c r="S89" s="149">
        <v>-86899.369090909095</v>
      </c>
      <c r="T89" s="142" t="s">
        <v>638</v>
      </c>
      <c r="V89" s="83" t="s">
        <v>505</v>
      </c>
      <c r="W89" s="44">
        <v>0</v>
      </c>
      <c r="X89" s="44">
        <v>0</v>
      </c>
      <c r="Y89" s="44">
        <v>0</v>
      </c>
      <c r="Z89" s="44" t="s">
        <v>507</v>
      </c>
    </row>
    <row r="90" spans="1:26" x14ac:dyDescent="0.7">
      <c r="A90" s="65">
        <v>86</v>
      </c>
      <c r="B90" s="135" t="s">
        <v>91</v>
      </c>
      <c r="C90" s="136" t="s">
        <v>72</v>
      </c>
      <c r="D90" s="135" t="s">
        <v>502</v>
      </c>
      <c r="E90" s="150">
        <v>13</v>
      </c>
      <c r="F90" s="65">
        <v>6</v>
      </c>
      <c r="G90" s="144">
        <v>0.28999999999999998</v>
      </c>
      <c r="H90" s="138">
        <v>-32413352.489999998</v>
      </c>
      <c r="I90" s="146" t="s">
        <v>434</v>
      </c>
      <c r="J90" s="65">
        <v>6</v>
      </c>
      <c r="K90" s="140">
        <v>85.714285714285708</v>
      </c>
      <c r="L90" s="138">
        <v>-2701112.7075</v>
      </c>
      <c r="M90" s="65">
        <v>7</v>
      </c>
      <c r="N90" s="144">
        <v>0.47</v>
      </c>
      <c r="O90" s="163">
        <v>11973427.49</v>
      </c>
      <c r="P90" s="395" t="s">
        <v>434</v>
      </c>
      <c r="Q90" s="65">
        <v>7</v>
      </c>
      <c r="R90" s="162">
        <v>100</v>
      </c>
      <c r="S90" s="149">
        <v>1088493.4081818182</v>
      </c>
      <c r="T90" s="396" t="s">
        <v>639</v>
      </c>
      <c r="V90" s="83" t="s">
        <v>508</v>
      </c>
      <c r="W90" s="44">
        <v>0</v>
      </c>
      <c r="X90" s="44">
        <v>0</v>
      </c>
      <c r="Y90" s="44">
        <v>1</v>
      </c>
      <c r="Z90" s="44" t="s">
        <v>506</v>
      </c>
    </row>
    <row r="91" spans="1:26" x14ac:dyDescent="0.7">
      <c r="A91" s="65">
        <v>87</v>
      </c>
      <c r="B91" s="135" t="s">
        <v>91</v>
      </c>
      <c r="C91" s="136" t="s">
        <v>81</v>
      </c>
      <c r="D91" s="135" t="s">
        <v>503</v>
      </c>
      <c r="E91" s="150">
        <v>5</v>
      </c>
      <c r="F91" s="65">
        <v>5</v>
      </c>
      <c r="G91" s="137">
        <v>0.59</v>
      </c>
      <c r="H91" s="138">
        <v>-2132778.11</v>
      </c>
      <c r="I91" s="147" t="s">
        <v>436</v>
      </c>
      <c r="J91" s="65">
        <v>5</v>
      </c>
      <c r="K91" s="140">
        <v>71.428571428571431</v>
      </c>
      <c r="L91" s="138">
        <v>-177731.50916666666</v>
      </c>
      <c r="M91" s="65">
        <v>5</v>
      </c>
      <c r="N91" s="394">
        <v>0.74</v>
      </c>
      <c r="O91" s="163">
        <v>5081565.42</v>
      </c>
      <c r="P91" s="201" t="s">
        <v>454</v>
      </c>
      <c r="Q91" s="65">
        <v>5</v>
      </c>
      <c r="R91" s="162">
        <v>57.142857142857139</v>
      </c>
      <c r="S91" s="149">
        <v>461960.49272727274</v>
      </c>
      <c r="T91" s="166" t="s">
        <v>641</v>
      </c>
      <c r="V91" s="83" t="s">
        <v>508</v>
      </c>
      <c r="W91" s="44">
        <v>0</v>
      </c>
      <c r="X91" s="44">
        <v>0</v>
      </c>
      <c r="Y91" s="44">
        <v>1</v>
      </c>
      <c r="Z91" s="44" t="s">
        <v>506</v>
      </c>
    </row>
    <row r="92" spans="1:26" x14ac:dyDescent="0.7">
      <c r="A92" s="65">
        <v>88</v>
      </c>
      <c r="B92" s="135" t="s">
        <v>91</v>
      </c>
      <c r="C92" s="136" t="s">
        <v>82</v>
      </c>
      <c r="D92" s="135" t="s">
        <v>504</v>
      </c>
      <c r="E92" s="150">
        <v>3</v>
      </c>
      <c r="F92" s="65">
        <v>1</v>
      </c>
      <c r="G92" s="137">
        <v>1.52</v>
      </c>
      <c r="H92" s="138">
        <v>-3755237.75</v>
      </c>
      <c r="I92" s="139"/>
      <c r="J92" s="65">
        <v>1</v>
      </c>
      <c r="K92" s="140">
        <v>71.428571428571431</v>
      </c>
      <c r="L92" s="138">
        <v>-312936.47916666669</v>
      </c>
      <c r="M92" s="65">
        <v>1</v>
      </c>
      <c r="N92" s="394">
        <v>1.5</v>
      </c>
      <c r="O92" s="168">
        <v>939834.29</v>
      </c>
      <c r="P92" s="141"/>
      <c r="Q92" s="65">
        <v>1</v>
      </c>
      <c r="R92" s="162">
        <v>71.428571428571431</v>
      </c>
      <c r="S92" s="149">
        <v>85439.480909090911</v>
      </c>
      <c r="T92" s="142" t="s">
        <v>638</v>
      </c>
      <c r="V92" s="83" t="s">
        <v>505</v>
      </c>
      <c r="W92" s="44">
        <v>0</v>
      </c>
      <c r="X92" s="44">
        <v>0</v>
      </c>
      <c r="Y92" s="44">
        <v>1</v>
      </c>
      <c r="Z92" s="44" t="s">
        <v>506</v>
      </c>
    </row>
  </sheetData>
  <mergeCells count="13">
    <mergeCell ref="F2:L2"/>
    <mergeCell ref="M2:T2"/>
    <mergeCell ref="V2:Z2"/>
    <mergeCell ref="Q3:T3"/>
    <mergeCell ref="A1:T1"/>
    <mergeCell ref="J3:L3"/>
    <mergeCell ref="F3:I3"/>
    <mergeCell ref="M3:P3"/>
    <mergeCell ref="A2:A4"/>
    <mergeCell ref="B2:B4"/>
    <mergeCell ref="C2:C4"/>
    <mergeCell ref="D2:D4"/>
    <mergeCell ref="E2:E4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F3E91-9171-43E2-BCEC-8FEC35F98F6B}">
  <dimension ref="A1:S91"/>
  <sheetViews>
    <sheetView zoomScale="80" zoomScaleNormal="80" workbookViewId="0">
      <pane xSplit="4" ySplit="3" topLeftCell="F4" activePane="bottomRight" state="frozen"/>
      <selection pane="topRight" activeCell="E1" sqref="E1"/>
      <selection pane="bottomLeft" activeCell="A4" sqref="A4"/>
      <selection pane="bottomRight" activeCell="G22" sqref="G22"/>
    </sheetView>
  </sheetViews>
  <sheetFormatPr defaultRowHeight="24.6" x14ac:dyDescent="0.7"/>
  <cols>
    <col min="1" max="1" width="7.3984375" style="14" customWidth="1"/>
    <col min="2" max="2" width="11.3984375" style="1" customWidth="1"/>
    <col min="3" max="3" width="9.3984375" style="14" customWidth="1"/>
    <col min="4" max="4" width="27.5" style="1" customWidth="1"/>
    <col min="5" max="6" width="8.796875" style="14"/>
    <col min="7" max="7" width="10.796875" style="14" customWidth="1"/>
    <col min="8" max="8" width="9.69921875" style="1" bestFit="1" customWidth="1"/>
    <col min="9" max="9" width="12.59765625" style="1" customWidth="1"/>
    <col min="10" max="10" width="10.59765625" style="1" bestFit="1" customWidth="1"/>
    <col min="11" max="11" width="13.59765625" style="1" customWidth="1"/>
    <col min="12" max="12" width="11.19921875" style="1" bestFit="1" customWidth="1"/>
    <col min="13" max="13" width="8.8984375" style="1" bestFit="1" customWidth="1"/>
    <col min="14" max="14" width="11.5" style="1" customWidth="1"/>
    <col min="15" max="15" width="10.59765625" style="1" customWidth="1"/>
    <col min="16" max="16" width="8.8984375" style="1" bestFit="1" customWidth="1"/>
    <col min="17" max="17" width="13.09765625" style="1" customWidth="1"/>
    <col min="18" max="18" width="18.5" style="1" customWidth="1"/>
    <col min="19" max="19" width="22.8984375" style="1" customWidth="1"/>
    <col min="20" max="16384" width="8.796875" style="1"/>
  </cols>
  <sheetData>
    <row r="1" spans="1:19" x14ac:dyDescent="0.7">
      <c r="A1" s="464" t="s">
        <v>914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</row>
    <row r="3" spans="1:19" s="447" customFormat="1" ht="77.400000000000006" customHeight="1" x14ac:dyDescent="0.25">
      <c r="A3" s="446" t="s">
        <v>97</v>
      </c>
      <c r="B3" s="459" t="s">
        <v>88</v>
      </c>
      <c r="C3" s="459" t="s">
        <v>902</v>
      </c>
      <c r="D3" s="459" t="s">
        <v>547</v>
      </c>
      <c r="E3" s="459" t="s">
        <v>102</v>
      </c>
      <c r="F3" s="459" t="s">
        <v>903</v>
      </c>
      <c r="G3" s="460" t="s">
        <v>904</v>
      </c>
      <c r="H3" s="459" t="s">
        <v>905</v>
      </c>
      <c r="I3" s="459" t="s">
        <v>906</v>
      </c>
      <c r="J3" s="459" t="s">
        <v>907</v>
      </c>
      <c r="K3" s="453" t="s">
        <v>908</v>
      </c>
      <c r="L3" s="454" t="s">
        <v>909</v>
      </c>
      <c r="M3" s="457" t="s">
        <v>910</v>
      </c>
      <c r="N3" s="446" t="s">
        <v>911</v>
      </c>
      <c r="O3" s="446" t="s">
        <v>912</v>
      </c>
      <c r="P3" s="446" t="s">
        <v>913</v>
      </c>
      <c r="Q3" s="456" t="s">
        <v>917</v>
      </c>
      <c r="R3" s="456" t="s">
        <v>918</v>
      </c>
      <c r="S3" s="456" t="s">
        <v>919</v>
      </c>
    </row>
    <row r="4" spans="1:19" x14ac:dyDescent="0.7">
      <c r="A4" s="82">
        <v>1</v>
      </c>
      <c r="B4" s="3" t="s">
        <v>95</v>
      </c>
      <c r="C4" s="82">
        <v>10711</v>
      </c>
      <c r="D4" s="3" t="s">
        <v>549</v>
      </c>
      <c r="E4" s="82" t="s">
        <v>108</v>
      </c>
      <c r="F4" s="82">
        <v>392</v>
      </c>
      <c r="G4" s="82">
        <v>11</v>
      </c>
      <c r="H4" s="445">
        <v>27589</v>
      </c>
      <c r="I4" s="445">
        <v>27589</v>
      </c>
      <c r="J4" s="445">
        <v>116999</v>
      </c>
      <c r="K4" s="449">
        <v>89.094999999999999</v>
      </c>
      <c r="L4" s="448">
        <v>42034.400000000001</v>
      </c>
      <c r="M4" s="448">
        <v>1.5236000000000001</v>
      </c>
      <c r="N4" s="67">
        <v>0.18990000000000001</v>
      </c>
      <c r="O4" s="67">
        <v>38.575299999999999</v>
      </c>
      <c r="P4" s="67">
        <v>1.2</v>
      </c>
      <c r="Q4" s="67">
        <v>23538.66</v>
      </c>
      <c r="R4" s="458">
        <f>Q4/9*G4</f>
        <v>28769.473333333335</v>
      </c>
      <c r="S4" s="444">
        <f>L4-R4</f>
        <v>13264.926666666666</v>
      </c>
    </row>
    <row r="5" spans="1:19" x14ac:dyDescent="0.7">
      <c r="A5" s="82">
        <v>2</v>
      </c>
      <c r="B5" s="3" t="s">
        <v>95</v>
      </c>
      <c r="C5" s="82">
        <v>11104</v>
      </c>
      <c r="D5" s="3" t="s">
        <v>550</v>
      </c>
      <c r="E5" s="82" t="s">
        <v>109</v>
      </c>
      <c r="F5" s="82">
        <v>30</v>
      </c>
      <c r="G5" s="82">
        <v>11</v>
      </c>
      <c r="H5" s="445">
        <v>2068</v>
      </c>
      <c r="I5" s="445">
        <v>2068</v>
      </c>
      <c r="J5" s="445">
        <v>6698</v>
      </c>
      <c r="K5" s="450">
        <v>66.647000000000006</v>
      </c>
      <c r="L5" s="455">
        <v>1232.6300000000001</v>
      </c>
      <c r="M5" s="448">
        <v>0.59599999999999997</v>
      </c>
      <c r="N5" s="67">
        <v>0.18990000000000001</v>
      </c>
      <c r="O5" s="67">
        <v>9.4794999999999998</v>
      </c>
      <c r="P5" s="67">
        <v>0.6</v>
      </c>
      <c r="Q5" s="67">
        <v>1812.51</v>
      </c>
      <c r="R5" s="458">
        <f t="shared" ref="R5:R68" si="0">Q5/9*G5</f>
        <v>2215.29</v>
      </c>
      <c r="S5" s="444">
        <f t="shared" ref="S5:S68" si="1">L5-R5</f>
        <v>-982.65999999999985</v>
      </c>
    </row>
    <row r="6" spans="1:19" x14ac:dyDescent="0.7">
      <c r="A6" s="82">
        <v>3</v>
      </c>
      <c r="B6" s="3" t="s">
        <v>95</v>
      </c>
      <c r="C6" s="82">
        <v>11105</v>
      </c>
      <c r="D6" s="3" t="s">
        <v>551</v>
      </c>
      <c r="E6" s="82" t="s">
        <v>109</v>
      </c>
      <c r="F6" s="82">
        <v>40</v>
      </c>
      <c r="G6" s="82">
        <v>11</v>
      </c>
      <c r="H6" s="445">
        <v>2787</v>
      </c>
      <c r="I6" s="445">
        <v>2787</v>
      </c>
      <c r="J6" s="445">
        <v>7263</v>
      </c>
      <c r="K6" s="450">
        <v>54.201000000000001</v>
      </c>
      <c r="L6" s="455">
        <v>1496.86</v>
      </c>
      <c r="M6" s="455">
        <v>0.53710000000000002</v>
      </c>
      <c r="N6" s="67">
        <v>0.18779999999999999</v>
      </c>
      <c r="O6" s="67">
        <v>4.4184000000000001</v>
      </c>
      <c r="P6" s="67">
        <v>0.6</v>
      </c>
      <c r="Q6" s="67">
        <v>1812.51</v>
      </c>
      <c r="R6" s="458">
        <f t="shared" si="0"/>
        <v>2215.29</v>
      </c>
      <c r="S6" s="444">
        <f t="shared" si="1"/>
        <v>-718.43000000000006</v>
      </c>
    </row>
    <row r="7" spans="1:19" x14ac:dyDescent="0.7">
      <c r="A7" s="82">
        <v>4</v>
      </c>
      <c r="B7" s="3" t="s">
        <v>95</v>
      </c>
      <c r="C7" s="82">
        <v>11106</v>
      </c>
      <c r="D7" s="3" t="s">
        <v>552</v>
      </c>
      <c r="E7" s="82" t="s">
        <v>109</v>
      </c>
      <c r="F7" s="82">
        <v>43</v>
      </c>
      <c r="G7" s="82">
        <v>11</v>
      </c>
      <c r="H7" s="445">
        <v>3306</v>
      </c>
      <c r="I7" s="445">
        <v>3186</v>
      </c>
      <c r="J7" s="445">
        <v>8433</v>
      </c>
      <c r="K7" s="450">
        <v>58.542000000000002</v>
      </c>
      <c r="L7" s="448">
        <v>1796.72</v>
      </c>
      <c r="M7" s="455">
        <v>0.56389999999999996</v>
      </c>
      <c r="N7" s="67">
        <v>0.18990000000000001</v>
      </c>
      <c r="O7" s="67">
        <v>6.774</v>
      </c>
      <c r="P7" s="67">
        <v>0.6</v>
      </c>
      <c r="Q7" s="67">
        <v>1212.28</v>
      </c>
      <c r="R7" s="458">
        <f t="shared" si="0"/>
        <v>1481.6755555555555</v>
      </c>
      <c r="S7" s="444">
        <f t="shared" si="1"/>
        <v>315.04444444444448</v>
      </c>
    </row>
    <row r="8" spans="1:19" x14ac:dyDescent="0.7">
      <c r="A8" s="82">
        <v>5</v>
      </c>
      <c r="B8" s="3" t="s">
        <v>95</v>
      </c>
      <c r="C8" s="82">
        <v>11107</v>
      </c>
      <c r="D8" s="3" t="s">
        <v>553</v>
      </c>
      <c r="E8" s="82" t="s">
        <v>109</v>
      </c>
      <c r="F8" s="82">
        <v>36</v>
      </c>
      <c r="G8" s="82">
        <v>12</v>
      </c>
      <c r="H8" s="445">
        <v>1814</v>
      </c>
      <c r="I8" s="445">
        <v>1814</v>
      </c>
      <c r="J8" s="445">
        <v>4277</v>
      </c>
      <c r="K8" s="450">
        <v>32.548999999999999</v>
      </c>
      <c r="L8" s="455">
        <v>1230.81</v>
      </c>
      <c r="M8" s="448">
        <v>0.67849999999999999</v>
      </c>
      <c r="N8" s="67">
        <v>0.16619999999999999</v>
      </c>
      <c r="O8" s="67">
        <v>10.336499999999999</v>
      </c>
      <c r="P8" s="67">
        <v>0.6</v>
      </c>
      <c r="Q8" s="67">
        <v>1212.28</v>
      </c>
      <c r="R8" s="458">
        <f t="shared" si="0"/>
        <v>1616.3733333333334</v>
      </c>
      <c r="S8" s="444">
        <f t="shared" si="1"/>
        <v>-385.5633333333335</v>
      </c>
    </row>
    <row r="9" spans="1:19" x14ac:dyDescent="0.7">
      <c r="A9" s="82">
        <v>6</v>
      </c>
      <c r="B9" s="3" t="s">
        <v>95</v>
      </c>
      <c r="C9" s="82">
        <v>11108</v>
      </c>
      <c r="D9" s="3" t="s">
        <v>554</v>
      </c>
      <c r="E9" s="82" t="s">
        <v>109</v>
      </c>
      <c r="F9" s="82">
        <v>30</v>
      </c>
      <c r="G9" s="82">
        <v>11</v>
      </c>
      <c r="H9" s="445">
        <v>3356</v>
      </c>
      <c r="I9" s="445">
        <v>3354</v>
      </c>
      <c r="J9" s="445">
        <v>9051</v>
      </c>
      <c r="K9" s="449">
        <v>90.06</v>
      </c>
      <c r="L9" s="455">
        <v>1959.01</v>
      </c>
      <c r="M9" s="455">
        <v>0.58409999999999995</v>
      </c>
      <c r="N9" s="67">
        <v>0.1462</v>
      </c>
      <c r="O9" s="67">
        <v>6.6234999999999999</v>
      </c>
      <c r="P9" s="67">
        <v>0.6</v>
      </c>
      <c r="Q9" s="67">
        <v>1812.51</v>
      </c>
      <c r="R9" s="458">
        <f t="shared" si="0"/>
        <v>2215.29</v>
      </c>
      <c r="S9" s="444">
        <f t="shared" si="1"/>
        <v>-256.27999999999997</v>
      </c>
    </row>
    <row r="10" spans="1:19" x14ac:dyDescent="0.7">
      <c r="A10" s="82">
        <v>7</v>
      </c>
      <c r="B10" s="3" t="s">
        <v>95</v>
      </c>
      <c r="C10" s="82">
        <v>11109</v>
      </c>
      <c r="D10" s="3" t="s">
        <v>555</v>
      </c>
      <c r="E10" s="82" t="s">
        <v>109</v>
      </c>
      <c r="F10" s="82">
        <v>61</v>
      </c>
      <c r="G10" s="82">
        <v>11</v>
      </c>
      <c r="H10" s="445">
        <v>5835</v>
      </c>
      <c r="I10" s="445">
        <v>5639</v>
      </c>
      <c r="J10" s="445">
        <v>15026</v>
      </c>
      <c r="K10" s="450">
        <v>73.531000000000006</v>
      </c>
      <c r="L10" s="448">
        <v>3133.19</v>
      </c>
      <c r="M10" s="455">
        <v>0.55559999999999998</v>
      </c>
      <c r="N10" s="67">
        <v>0.18779999999999999</v>
      </c>
      <c r="O10" s="67">
        <v>6.81</v>
      </c>
      <c r="P10" s="67">
        <v>0.6</v>
      </c>
      <c r="Q10" s="67">
        <v>1812.51</v>
      </c>
      <c r="R10" s="458">
        <f t="shared" si="0"/>
        <v>2215.29</v>
      </c>
      <c r="S10" s="444">
        <f t="shared" si="1"/>
        <v>917.90000000000009</v>
      </c>
    </row>
    <row r="11" spans="1:19" x14ac:dyDescent="0.7">
      <c r="A11" s="82">
        <v>8</v>
      </c>
      <c r="B11" s="3" t="s">
        <v>95</v>
      </c>
      <c r="C11" s="82">
        <v>11110</v>
      </c>
      <c r="D11" s="3" t="s">
        <v>556</v>
      </c>
      <c r="E11" s="82" t="s">
        <v>111</v>
      </c>
      <c r="F11" s="82">
        <v>90</v>
      </c>
      <c r="G11" s="82">
        <v>11</v>
      </c>
      <c r="H11" s="445">
        <v>6210</v>
      </c>
      <c r="I11" s="445">
        <v>6186</v>
      </c>
      <c r="J11" s="445">
        <v>21375</v>
      </c>
      <c r="K11" s="450">
        <v>70.896000000000001</v>
      </c>
      <c r="L11" s="455">
        <v>4602.4799999999996</v>
      </c>
      <c r="M11" s="455">
        <v>0.74399999999999999</v>
      </c>
      <c r="N11" s="67">
        <v>0.18990000000000001</v>
      </c>
      <c r="O11" s="67">
        <v>25.364599999999999</v>
      </c>
      <c r="P11" s="67">
        <v>0.8</v>
      </c>
      <c r="Q11" s="67">
        <v>5195.2299999999996</v>
      </c>
      <c r="R11" s="458">
        <f t="shared" si="0"/>
        <v>6349.7255555555548</v>
      </c>
      <c r="S11" s="444">
        <f t="shared" si="1"/>
        <v>-1747.2455555555553</v>
      </c>
    </row>
    <row r="12" spans="1:19" x14ac:dyDescent="0.7">
      <c r="A12" s="82">
        <v>9</v>
      </c>
      <c r="B12" s="3" t="s">
        <v>95</v>
      </c>
      <c r="C12" s="82">
        <v>11111</v>
      </c>
      <c r="D12" s="3" t="s">
        <v>557</v>
      </c>
      <c r="E12" s="82" t="s">
        <v>109</v>
      </c>
      <c r="F12" s="82">
        <v>48</v>
      </c>
      <c r="G12" s="82">
        <v>11</v>
      </c>
      <c r="H12" s="445">
        <v>2875</v>
      </c>
      <c r="I12" s="445">
        <v>2875</v>
      </c>
      <c r="J12" s="445">
        <v>10238</v>
      </c>
      <c r="K12" s="450">
        <v>63.668999999999997</v>
      </c>
      <c r="L12" s="455">
        <v>1971.31</v>
      </c>
      <c r="M12" s="448">
        <v>0.68569999999999998</v>
      </c>
      <c r="N12" s="67">
        <v>0.18779999999999999</v>
      </c>
      <c r="O12" s="67">
        <v>7.3738000000000001</v>
      </c>
      <c r="P12" s="67">
        <v>0.6</v>
      </c>
      <c r="Q12" s="67">
        <v>1812.51</v>
      </c>
      <c r="R12" s="458">
        <f t="shared" si="0"/>
        <v>2215.29</v>
      </c>
      <c r="S12" s="444">
        <f t="shared" si="1"/>
        <v>-243.98000000000002</v>
      </c>
    </row>
    <row r="13" spans="1:19" x14ac:dyDescent="0.7">
      <c r="A13" s="82">
        <v>10</v>
      </c>
      <c r="B13" s="3" t="s">
        <v>95</v>
      </c>
      <c r="C13" s="82">
        <v>11112</v>
      </c>
      <c r="D13" s="3" t="s">
        <v>558</v>
      </c>
      <c r="E13" s="82" t="s">
        <v>109</v>
      </c>
      <c r="F13" s="82">
        <v>50</v>
      </c>
      <c r="G13" s="82">
        <v>11</v>
      </c>
      <c r="H13" s="445">
        <v>4111</v>
      </c>
      <c r="I13" s="445">
        <v>4110</v>
      </c>
      <c r="J13" s="445">
        <v>18066</v>
      </c>
      <c r="K13" s="449">
        <v>107.857</v>
      </c>
      <c r="L13" s="448">
        <v>2753.59</v>
      </c>
      <c r="M13" s="448">
        <v>0.67</v>
      </c>
      <c r="N13" s="67">
        <v>0.1462</v>
      </c>
      <c r="O13" s="67">
        <v>5.9382999999999999</v>
      </c>
      <c r="P13" s="67">
        <v>0.6</v>
      </c>
      <c r="Q13" s="67">
        <v>1812.51</v>
      </c>
      <c r="R13" s="458">
        <f t="shared" si="0"/>
        <v>2215.29</v>
      </c>
      <c r="S13" s="444">
        <f t="shared" si="1"/>
        <v>538.30000000000018</v>
      </c>
    </row>
    <row r="14" spans="1:19" x14ac:dyDescent="0.7">
      <c r="A14" s="82">
        <v>11</v>
      </c>
      <c r="B14" s="3" t="s">
        <v>95</v>
      </c>
      <c r="C14" s="82">
        <v>11451</v>
      </c>
      <c r="D14" s="3" t="s">
        <v>559</v>
      </c>
      <c r="E14" s="82" t="s">
        <v>111</v>
      </c>
      <c r="F14" s="82">
        <v>234</v>
      </c>
      <c r="G14" s="82">
        <v>11</v>
      </c>
      <c r="H14" s="445">
        <v>12359</v>
      </c>
      <c r="I14" s="445">
        <v>12357</v>
      </c>
      <c r="J14" s="445">
        <v>50599</v>
      </c>
      <c r="K14" s="450">
        <v>64.548000000000002</v>
      </c>
      <c r="L14" s="448">
        <v>12307.6</v>
      </c>
      <c r="M14" s="448">
        <v>0.996</v>
      </c>
      <c r="N14" s="67">
        <v>0.18990000000000001</v>
      </c>
      <c r="O14" s="67">
        <v>25.623100000000001</v>
      </c>
      <c r="P14" s="67">
        <v>0.8</v>
      </c>
      <c r="Q14" s="67">
        <v>7482.47</v>
      </c>
      <c r="R14" s="458">
        <f t="shared" si="0"/>
        <v>9145.2411111111105</v>
      </c>
      <c r="S14" s="444">
        <f t="shared" si="1"/>
        <v>3162.3588888888899</v>
      </c>
    </row>
    <row r="15" spans="1:19" x14ac:dyDescent="0.7">
      <c r="A15" s="82">
        <v>12</v>
      </c>
      <c r="B15" s="3" t="s">
        <v>95</v>
      </c>
      <c r="C15" s="82">
        <v>40840</v>
      </c>
      <c r="D15" s="3" t="s">
        <v>560</v>
      </c>
      <c r="E15" s="82" t="s">
        <v>112</v>
      </c>
      <c r="F15" s="82">
        <v>20</v>
      </c>
      <c r="G15" s="82">
        <v>11</v>
      </c>
      <c r="H15" s="445">
        <v>1799</v>
      </c>
      <c r="I15" s="445">
        <v>1799</v>
      </c>
      <c r="J15" s="445">
        <v>4110</v>
      </c>
      <c r="K15" s="450">
        <v>61.343000000000004</v>
      </c>
      <c r="L15" s="448">
        <v>908.01199999999994</v>
      </c>
      <c r="M15" s="455">
        <v>0.50470000000000004</v>
      </c>
      <c r="N15" s="67">
        <v>0.20200000000000001</v>
      </c>
      <c r="O15" s="67">
        <v>4.7049000000000003</v>
      </c>
      <c r="P15" s="67">
        <v>0.6</v>
      </c>
      <c r="Q15" s="67">
        <v>557.70000000000005</v>
      </c>
      <c r="R15" s="458">
        <f t="shared" si="0"/>
        <v>681.63333333333333</v>
      </c>
      <c r="S15" s="444">
        <f t="shared" si="1"/>
        <v>226.37866666666662</v>
      </c>
    </row>
    <row r="16" spans="1:19" x14ac:dyDescent="0.7">
      <c r="A16" s="82">
        <v>13</v>
      </c>
      <c r="B16" s="3" t="s">
        <v>89</v>
      </c>
      <c r="C16" s="82">
        <v>11040</v>
      </c>
      <c r="D16" s="3" t="s">
        <v>561</v>
      </c>
      <c r="E16" s="82" t="s">
        <v>108</v>
      </c>
      <c r="F16" s="82">
        <v>272</v>
      </c>
      <c r="G16" s="82">
        <v>11</v>
      </c>
      <c r="H16" s="445">
        <v>19550</v>
      </c>
      <c r="I16" s="445">
        <v>19550</v>
      </c>
      <c r="J16" s="445">
        <v>72302</v>
      </c>
      <c r="K16" s="450">
        <v>79.347999999999999</v>
      </c>
      <c r="L16" s="455">
        <v>26610.9</v>
      </c>
      <c r="M16" s="448">
        <v>1.3612</v>
      </c>
      <c r="N16" s="67">
        <v>0.18990000000000001</v>
      </c>
      <c r="O16" s="67">
        <v>36.679299999999998</v>
      </c>
      <c r="P16" s="67">
        <v>1.2</v>
      </c>
      <c r="Q16" s="67">
        <v>23538.66</v>
      </c>
      <c r="R16" s="458">
        <f t="shared" si="0"/>
        <v>28769.473333333335</v>
      </c>
      <c r="S16" s="444">
        <f t="shared" si="1"/>
        <v>-2158.5733333333337</v>
      </c>
    </row>
    <row r="17" spans="1:19" x14ac:dyDescent="0.7">
      <c r="A17" s="82">
        <v>14</v>
      </c>
      <c r="B17" s="3" t="s">
        <v>89</v>
      </c>
      <c r="C17" s="82">
        <v>11041</v>
      </c>
      <c r="D17" s="3" t="s">
        <v>562</v>
      </c>
      <c r="E17" s="82" t="s">
        <v>109</v>
      </c>
      <c r="F17" s="82">
        <v>37</v>
      </c>
      <c r="G17" s="82">
        <v>11</v>
      </c>
      <c r="H17" s="445">
        <v>3842</v>
      </c>
      <c r="I17" s="445">
        <v>3842</v>
      </c>
      <c r="J17" s="445">
        <v>10884</v>
      </c>
      <c r="K17" s="449">
        <v>87.81</v>
      </c>
      <c r="L17" s="448">
        <v>2570.9299999999998</v>
      </c>
      <c r="M17" s="448">
        <v>0.66920000000000002</v>
      </c>
      <c r="N17" s="67">
        <v>0.18779999999999999</v>
      </c>
      <c r="O17" s="67">
        <v>9.0960999999999999</v>
      </c>
      <c r="P17" s="67">
        <v>0.6</v>
      </c>
      <c r="Q17" s="67">
        <v>1812.51</v>
      </c>
      <c r="R17" s="458">
        <f t="shared" si="0"/>
        <v>2215.29</v>
      </c>
      <c r="S17" s="444">
        <f t="shared" si="1"/>
        <v>355.63999999999987</v>
      </c>
    </row>
    <row r="18" spans="1:19" x14ac:dyDescent="0.7">
      <c r="A18" s="82">
        <v>15</v>
      </c>
      <c r="B18" s="3" t="s">
        <v>89</v>
      </c>
      <c r="C18" s="82">
        <v>11043</v>
      </c>
      <c r="D18" s="3" t="s">
        <v>563</v>
      </c>
      <c r="E18" s="82" t="s">
        <v>110</v>
      </c>
      <c r="F18" s="82">
        <v>73</v>
      </c>
      <c r="G18" s="82">
        <v>11</v>
      </c>
      <c r="H18" s="445">
        <v>11480</v>
      </c>
      <c r="I18" s="445">
        <v>11475</v>
      </c>
      <c r="J18" s="445">
        <v>21475</v>
      </c>
      <c r="K18" s="449">
        <v>87.813999999999993</v>
      </c>
      <c r="L18" s="448">
        <v>5605.09</v>
      </c>
      <c r="M18" s="455">
        <v>0.48849999999999999</v>
      </c>
      <c r="N18" s="67">
        <v>0.18779999999999999</v>
      </c>
      <c r="O18" s="67">
        <v>5.9878999999999998</v>
      </c>
      <c r="P18" s="67">
        <v>0.6</v>
      </c>
      <c r="Q18" s="67">
        <v>2322</v>
      </c>
      <c r="R18" s="458">
        <f t="shared" si="0"/>
        <v>2838</v>
      </c>
      <c r="S18" s="444">
        <f t="shared" si="1"/>
        <v>2767.09</v>
      </c>
    </row>
    <row r="19" spans="1:19" x14ac:dyDescent="0.7">
      <c r="A19" s="82">
        <v>16</v>
      </c>
      <c r="B19" s="3" t="s">
        <v>89</v>
      </c>
      <c r="C19" s="82">
        <v>11046</v>
      </c>
      <c r="D19" s="3" t="s">
        <v>564</v>
      </c>
      <c r="E19" s="82" t="s">
        <v>111</v>
      </c>
      <c r="F19" s="82">
        <v>125</v>
      </c>
      <c r="G19" s="82">
        <v>11</v>
      </c>
      <c r="H19" s="445">
        <v>6760</v>
      </c>
      <c r="I19" s="445">
        <v>6740</v>
      </c>
      <c r="J19" s="445">
        <v>27466</v>
      </c>
      <c r="K19" s="450">
        <v>65.59</v>
      </c>
      <c r="L19" s="455">
        <v>6298.24</v>
      </c>
      <c r="M19" s="448">
        <v>0.9345</v>
      </c>
      <c r="N19" s="67">
        <v>0.18779999999999999</v>
      </c>
      <c r="O19" s="67">
        <v>31.523499999999999</v>
      </c>
      <c r="P19" s="67">
        <v>0.8</v>
      </c>
      <c r="Q19" s="67">
        <v>7482.47</v>
      </c>
      <c r="R19" s="458">
        <f t="shared" si="0"/>
        <v>9145.2411111111105</v>
      </c>
      <c r="S19" s="444">
        <f t="shared" si="1"/>
        <v>-2847.0011111111107</v>
      </c>
    </row>
    <row r="20" spans="1:19" x14ac:dyDescent="0.7">
      <c r="A20" s="82">
        <v>17</v>
      </c>
      <c r="B20" s="3" t="s">
        <v>89</v>
      </c>
      <c r="C20" s="82">
        <v>11047</v>
      </c>
      <c r="D20" s="3" t="s">
        <v>565</v>
      </c>
      <c r="E20" s="82" t="s">
        <v>109</v>
      </c>
      <c r="F20" s="82">
        <v>41</v>
      </c>
      <c r="G20" s="82">
        <v>11</v>
      </c>
      <c r="H20" s="445">
        <v>4282</v>
      </c>
      <c r="I20" s="445">
        <v>4279</v>
      </c>
      <c r="J20" s="445">
        <v>12977</v>
      </c>
      <c r="K20" s="449">
        <v>94.480999999999995</v>
      </c>
      <c r="L20" s="448">
        <v>2597.13</v>
      </c>
      <c r="M20" s="448">
        <v>0.6069</v>
      </c>
      <c r="N20" s="67">
        <v>0.18779999999999999</v>
      </c>
      <c r="O20" s="67">
        <v>7.9508999999999999</v>
      </c>
      <c r="P20" s="67">
        <v>0.6</v>
      </c>
      <c r="Q20" s="67">
        <v>1812.51</v>
      </c>
      <c r="R20" s="458">
        <f t="shared" si="0"/>
        <v>2215.29</v>
      </c>
      <c r="S20" s="444">
        <f t="shared" si="1"/>
        <v>381.84000000000015</v>
      </c>
    </row>
    <row r="21" spans="1:19" x14ac:dyDescent="0.7">
      <c r="A21" s="82">
        <v>18</v>
      </c>
      <c r="B21" s="3" t="s">
        <v>89</v>
      </c>
      <c r="C21" s="82">
        <v>11048</v>
      </c>
      <c r="D21" s="3" t="s">
        <v>566</v>
      </c>
      <c r="E21" s="82" t="s">
        <v>109</v>
      </c>
      <c r="F21" s="82">
        <v>45</v>
      </c>
      <c r="G21" s="82">
        <v>11</v>
      </c>
      <c r="H21" s="445">
        <v>4400</v>
      </c>
      <c r="I21" s="445">
        <v>4389</v>
      </c>
      <c r="J21" s="445">
        <v>12580</v>
      </c>
      <c r="K21" s="449">
        <v>83.448999999999998</v>
      </c>
      <c r="L21" s="448">
        <v>2955.15</v>
      </c>
      <c r="M21" s="448">
        <v>0.67330000000000001</v>
      </c>
      <c r="N21" s="67">
        <v>0.18779999999999999</v>
      </c>
      <c r="O21" s="67">
        <v>6.81</v>
      </c>
      <c r="P21" s="67">
        <v>0.6</v>
      </c>
      <c r="Q21" s="67">
        <v>1812.51</v>
      </c>
      <c r="R21" s="458">
        <f t="shared" si="0"/>
        <v>2215.29</v>
      </c>
      <c r="S21" s="444">
        <f t="shared" si="1"/>
        <v>739.86000000000013</v>
      </c>
    </row>
    <row r="22" spans="1:19" x14ac:dyDescent="0.7">
      <c r="A22" s="451">
        <v>19</v>
      </c>
      <c r="B22" s="156" t="s">
        <v>89</v>
      </c>
      <c r="C22" s="451">
        <v>11049</v>
      </c>
      <c r="D22" s="156" t="s">
        <v>567</v>
      </c>
      <c r="E22" s="451" t="s">
        <v>109</v>
      </c>
      <c r="F22" s="451">
        <v>38</v>
      </c>
      <c r="G22" s="451">
        <v>10</v>
      </c>
      <c r="H22" s="452">
        <v>2909</v>
      </c>
      <c r="I22" s="452">
        <v>2909</v>
      </c>
      <c r="J22" s="452">
        <v>8180</v>
      </c>
      <c r="K22" s="450">
        <v>70.81</v>
      </c>
      <c r="L22" s="455">
        <v>1658.48</v>
      </c>
      <c r="M22" s="455">
        <v>0.57010000000000005</v>
      </c>
      <c r="N22" s="67">
        <v>0.19550000000000001</v>
      </c>
      <c r="O22" s="67">
        <v>6.5578000000000003</v>
      </c>
      <c r="P22" s="67">
        <v>0.6</v>
      </c>
      <c r="Q22" s="67">
        <v>1812.51</v>
      </c>
      <c r="R22" s="458">
        <f t="shared" si="0"/>
        <v>2013.8999999999999</v>
      </c>
      <c r="S22" s="444">
        <f t="shared" si="1"/>
        <v>-355.41999999999985</v>
      </c>
    </row>
    <row r="23" spans="1:19" x14ac:dyDescent="0.7">
      <c r="A23" s="82">
        <v>20</v>
      </c>
      <c r="B23" s="3" t="s">
        <v>89</v>
      </c>
      <c r="C23" s="82">
        <v>11050</v>
      </c>
      <c r="D23" s="3" t="s">
        <v>568</v>
      </c>
      <c r="E23" s="82" t="s">
        <v>112</v>
      </c>
      <c r="F23" s="82">
        <v>32</v>
      </c>
      <c r="G23" s="82">
        <v>11</v>
      </c>
      <c r="H23" s="445">
        <v>1736</v>
      </c>
      <c r="I23" s="445">
        <v>1736</v>
      </c>
      <c r="J23" s="445">
        <v>3692</v>
      </c>
      <c r="K23" s="450">
        <v>34.44</v>
      </c>
      <c r="L23" s="448">
        <v>884.83100000000002</v>
      </c>
      <c r="M23" s="455">
        <v>0.50970000000000004</v>
      </c>
      <c r="N23" s="67">
        <v>0.18990000000000001</v>
      </c>
      <c r="O23" s="67">
        <v>5.6779999999999999</v>
      </c>
      <c r="P23" s="67">
        <v>0.6</v>
      </c>
      <c r="Q23" s="67">
        <v>557.70000000000005</v>
      </c>
      <c r="R23" s="458">
        <f t="shared" si="0"/>
        <v>681.63333333333333</v>
      </c>
      <c r="S23" s="444">
        <f t="shared" si="1"/>
        <v>203.19766666666669</v>
      </c>
    </row>
    <row r="24" spans="1:19" x14ac:dyDescent="0.7">
      <c r="A24" s="82">
        <v>21</v>
      </c>
      <c r="B24" s="3" t="s">
        <v>92</v>
      </c>
      <c r="C24" s="82">
        <v>10705</v>
      </c>
      <c r="D24" s="3" t="s">
        <v>569</v>
      </c>
      <c r="E24" s="82" t="s">
        <v>108</v>
      </c>
      <c r="F24" s="82">
        <v>558</v>
      </c>
      <c r="G24" s="82">
        <v>11</v>
      </c>
      <c r="H24" s="445">
        <v>41169</v>
      </c>
      <c r="I24" s="445">
        <v>41060</v>
      </c>
      <c r="J24" s="445">
        <v>149907</v>
      </c>
      <c r="K24" s="449">
        <v>80.194000000000003</v>
      </c>
      <c r="L24" s="448">
        <v>59697.8</v>
      </c>
      <c r="M24" s="448">
        <v>1.4539</v>
      </c>
      <c r="N24" s="67">
        <v>0.18779999999999999</v>
      </c>
      <c r="O24" s="67">
        <v>36.679299999999998</v>
      </c>
      <c r="P24" s="67">
        <v>1.2</v>
      </c>
      <c r="Q24" s="67">
        <v>42240.1</v>
      </c>
      <c r="R24" s="458">
        <f t="shared" si="0"/>
        <v>51626.788888888885</v>
      </c>
      <c r="S24" s="444">
        <f t="shared" si="1"/>
        <v>8071.0111111111182</v>
      </c>
    </row>
    <row r="25" spans="1:19" x14ac:dyDescent="0.7">
      <c r="A25" s="82">
        <v>22</v>
      </c>
      <c r="B25" s="3" t="s">
        <v>92</v>
      </c>
      <c r="C25" s="82">
        <v>11030</v>
      </c>
      <c r="D25" s="3" t="s">
        <v>570</v>
      </c>
      <c r="E25" s="82" t="s">
        <v>109</v>
      </c>
      <c r="F25" s="82">
        <v>30</v>
      </c>
      <c r="G25" s="82">
        <v>11</v>
      </c>
      <c r="H25" s="445">
        <v>3993</v>
      </c>
      <c r="I25" s="445">
        <v>3991</v>
      </c>
      <c r="J25" s="445">
        <v>13397</v>
      </c>
      <c r="K25" s="449">
        <v>133.303</v>
      </c>
      <c r="L25" s="448">
        <v>2702.87</v>
      </c>
      <c r="M25" s="448">
        <v>0.67720000000000002</v>
      </c>
      <c r="N25" s="67">
        <v>0.18779999999999999</v>
      </c>
      <c r="O25" s="67">
        <v>8.2584</v>
      </c>
      <c r="P25" s="67">
        <v>0.6</v>
      </c>
      <c r="Q25" s="67">
        <v>1212.28</v>
      </c>
      <c r="R25" s="458">
        <f t="shared" si="0"/>
        <v>1481.6755555555555</v>
      </c>
      <c r="S25" s="444">
        <f t="shared" si="1"/>
        <v>1221.1944444444443</v>
      </c>
    </row>
    <row r="26" spans="1:19" x14ac:dyDescent="0.7">
      <c r="A26" s="82">
        <v>23</v>
      </c>
      <c r="B26" s="3" t="s">
        <v>92</v>
      </c>
      <c r="C26" s="82">
        <v>11031</v>
      </c>
      <c r="D26" s="3" t="s">
        <v>571</v>
      </c>
      <c r="E26" s="82" t="s">
        <v>109</v>
      </c>
      <c r="F26" s="82">
        <v>59</v>
      </c>
      <c r="G26" s="82">
        <v>11</v>
      </c>
      <c r="H26" s="445">
        <v>6010</v>
      </c>
      <c r="I26" s="445">
        <v>6010</v>
      </c>
      <c r="J26" s="445">
        <v>19422</v>
      </c>
      <c r="K26" s="449">
        <v>98.265000000000001</v>
      </c>
      <c r="L26" s="448">
        <v>3939.39</v>
      </c>
      <c r="M26" s="448">
        <v>0.65549999999999997</v>
      </c>
      <c r="N26" s="67">
        <v>0.18779999999999999</v>
      </c>
      <c r="O26" s="67">
        <v>10.34</v>
      </c>
      <c r="P26" s="67">
        <v>0.6</v>
      </c>
      <c r="Q26" s="67">
        <v>1812.51</v>
      </c>
      <c r="R26" s="458">
        <f t="shared" si="0"/>
        <v>2215.29</v>
      </c>
      <c r="S26" s="444">
        <f t="shared" si="1"/>
        <v>1724.1</v>
      </c>
    </row>
    <row r="27" spans="1:19" x14ac:dyDescent="0.7">
      <c r="A27" s="82">
        <v>24</v>
      </c>
      <c r="B27" s="3" t="s">
        <v>92</v>
      </c>
      <c r="C27" s="82">
        <v>11032</v>
      </c>
      <c r="D27" s="3" t="s">
        <v>572</v>
      </c>
      <c r="E27" s="82" t="s">
        <v>109</v>
      </c>
      <c r="F27" s="82">
        <v>34</v>
      </c>
      <c r="G27" s="82">
        <v>11</v>
      </c>
      <c r="H27" s="445">
        <v>5531</v>
      </c>
      <c r="I27" s="445">
        <v>5531</v>
      </c>
      <c r="J27" s="445">
        <v>15235</v>
      </c>
      <c r="K27" s="449">
        <v>133.75800000000001</v>
      </c>
      <c r="L27" s="448">
        <v>3741.15</v>
      </c>
      <c r="M27" s="448">
        <v>0.6764</v>
      </c>
      <c r="N27" s="67">
        <v>0.18779999999999999</v>
      </c>
      <c r="O27" s="67">
        <v>7.6920999999999999</v>
      </c>
      <c r="P27" s="67">
        <v>0.6</v>
      </c>
      <c r="Q27" s="67">
        <v>1812.51</v>
      </c>
      <c r="R27" s="458">
        <f t="shared" si="0"/>
        <v>2215.29</v>
      </c>
      <c r="S27" s="444">
        <f t="shared" si="1"/>
        <v>1525.8600000000001</v>
      </c>
    </row>
    <row r="28" spans="1:19" x14ac:dyDescent="0.7">
      <c r="A28" s="82">
        <v>25</v>
      </c>
      <c r="B28" s="3" t="s">
        <v>92</v>
      </c>
      <c r="C28" s="82">
        <v>11033</v>
      </c>
      <c r="D28" s="3" t="s">
        <v>573</v>
      </c>
      <c r="E28" s="82" t="s">
        <v>112</v>
      </c>
      <c r="F28" s="82">
        <v>20</v>
      </c>
      <c r="G28" s="82">
        <v>11</v>
      </c>
      <c r="H28" s="445">
        <v>1466</v>
      </c>
      <c r="I28" s="445">
        <v>1466</v>
      </c>
      <c r="J28" s="445">
        <v>3288</v>
      </c>
      <c r="K28" s="450">
        <v>49.075000000000003</v>
      </c>
      <c r="L28" s="448">
        <v>1019.6</v>
      </c>
      <c r="M28" s="448">
        <v>0.69550000000000001</v>
      </c>
      <c r="N28" s="67">
        <v>0.18990000000000001</v>
      </c>
      <c r="O28" s="67">
        <v>7.242</v>
      </c>
      <c r="P28" s="67">
        <v>0.6</v>
      </c>
      <c r="Q28" s="67">
        <v>557.70000000000005</v>
      </c>
      <c r="R28" s="458">
        <f t="shared" si="0"/>
        <v>681.63333333333333</v>
      </c>
      <c r="S28" s="444">
        <f t="shared" si="1"/>
        <v>337.9666666666667</v>
      </c>
    </row>
    <row r="29" spans="1:19" x14ac:dyDescent="0.7">
      <c r="A29" s="82">
        <v>26</v>
      </c>
      <c r="B29" s="3" t="s">
        <v>92</v>
      </c>
      <c r="C29" s="82">
        <v>11034</v>
      </c>
      <c r="D29" s="3" t="s">
        <v>574</v>
      </c>
      <c r="E29" s="82" t="s">
        <v>109</v>
      </c>
      <c r="F29" s="82">
        <v>30</v>
      </c>
      <c r="G29" s="82">
        <v>11</v>
      </c>
      <c r="H29" s="445">
        <v>2916</v>
      </c>
      <c r="I29" s="445">
        <v>2916</v>
      </c>
      <c r="J29" s="445">
        <v>7213</v>
      </c>
      <c r="K29" s="450">
        <v>71.771000000000001</v>
      </c>
      <c r="L29" s="448">
        <v>1796.84</v>
      </c>
      <c r="M29" s="448">
        <v>0.61619999999999997</v>
      </c>
      <c r="N29" s="67">
        <v>0.18990000000000001</v>
      </c>
      <c r="O29" s="67">
        <v>6.7633000000000001</v>
      </c>
      <c r="P29" s="67">
        <v>0.6</v>
      </c>
      <c r="Q29" s="67">
        <v>1212.28</v>
      </c>
      <c r="R29" s="458">
        <f t="shared" si="0"/>
        <v>1481.6755555555555</v>
      </c>
      <c r="S29" s="444">
        <f t="shared" si="1"/>
        <v>315.16444444444437</v>
      </c>
    </row>
    <row r="30" spans="1:19" x14ac:dyDescent="0.7">
      <c r="A30" s="82">
        <v>27</v>
      </c>
      <c r="B30" s="3" t="s">
        <v>92</v>
      </c>
      <c r="C30" s="82">
        <v>11035</v>
      </c>
      <c r="D30" s="3" t="s">
        <v>575</v>
      </c>
      <c r="E30" s="82" t="s">
        <v>109</v>
      </c>
      <c r="F30" s="82">
        <v>35</v>
      </c>
      <c r="G30" s="82">
        <v>11</v>
      </c>
      <c r="H30" s="445">
        <v>3742</v>
      </c>
      <c r="I30" s="445">
        <v>3691</v>
      </c>
      <c r="J30" s="445">
        <v>10278</v>
      </c>
      <c r="K30" s="449">
        <v>87.659000000000006</v>
      </c>
      <c r="L30" s="448">
        <v>2166.6</v>
      </c>
      <c r="M30" s="455">
        <v>0.58699999999999997</v>
      </c>
      <c r="N30" s="67">
        <v>0.18779999999999999</v>
      </c>
      <c r="O30" s="67">
        <v>7.3738000000000001</v>
      </c>
      <c r="P30" s="67">
        <v>0.6</v>
      </c>
      <c r="Q30" s="67">
        <v>1212.28</v>
      </c>
      <c r="R30" s="458">
        <f t="shared" si="0"/>
        <v>1481.6755555555555</v>
      </c>
      <c r="S30" s="444">
        <f t="shared" si="1"/>
        <v>684.92444444444436</v>
      </c>
    </row>
    <row r="31" spans="1:19" x14ac:dyDescent="0.7">
      <c r="A31" s="82">
        <v>28</v>
      </c>
      <c r="B31" s="3" t="s">
        <v>92</v>
      </c>
      <c r="C31" s="82">
        <v>11036</v>
      </c>
      <c r="D31" s="3" t="s">
        <v>576</v>
      </c>
      <c r="E31" s="82" t="s">
        <v>111</v>
      </c>
      <c r="F31" s="82">
        <v>120</v>
      </c>
      <c r="G31" s="82">
        <v>12</v>
      </c>
      <c r="H31" s="445">
        <v>12355</v>
      </c>
      <c r="I31" s="445">
        <v>12355</v>
      </c>
      <c r="J31" s="445">
        <v>38578</v>
      </c>
      <c r="K31" s="449">
        <v>88.078000000000003</v>
      </c>
      <c r="L31" s="448">
        <v>10605.5</v>
      </c>
      <c r="M31" s="448">
        <v>0.85840000000000005</v>
      </c>
      <c r="N31" s="67">
        <v>0.18779999999999999</v>
      </c>
      <c r="O31" s="67">
        <v>11.9954</v>
      </c>
      <c r="P31" s="67">
        <v>0.8</v>
      </c>
      <c r="Q31" s="67">
        <v>7482.47</v>
      </c>
      <c r="R31" s="458">
        <f t="shared" si="0"/>
        <v>9976.626666666667</v>
      </c>
      <c r="S31" s="444">
        <f t="shared" si="1"/>
        <v>628.87333333333299</v>
      </c>
    </row>
    <row r="32" spans="1:19" x14ac:dyDescent="0.7">
      <c r="A32" s="82">
        <v>29</v>
      </c>
      <c r="B32" s="3" t="s">
        <v>92</v>
      </c>
      <c r="C32" s="82">
        <v>11037</v>
      </c>
      <c r="D32" s="3" t="s">
        <v>577</v>
      </c>
      <c r="E32" s="82" t="s">
        <v>109</v>
      </c>
      <c r="F32" s="82">
        <v>32</v>
      </c>
      <c r="G32" s="82">
        <v>11</v>
      </c>
      <c r="H32" s="445">
        <v>4637</v>
      </c>
      <c r="I32" s="445">
        <v>4635</v>
      </c>
      <c r="J32" s="445">
        <v>12779</v>
      </c>
      <c r="K32" s="449">
        <v>119.20699999999999</v>
      </c>
      <c r="L32" s="448">
        <v>2208.31</v>
      </c>
      <c r="M32" s="455">
        <v>0.47639999999999999</v>
      </c>
      <c r="N32" s="67">
        <v>0.18779999999999999</v>
      </c>
      <c r="O32" s="67">
        <v>3.1233</v>
      </c>
      <c r="P32" s="67">
        <v>0.6</v>
      </c>
      <c r="Q32" s="67">
        <v>1212.28</v>
      </c>
      <c r="R32" s="458">
        <f t="shared" si="0"/>
        <v>1481.6755555555555</v>
      </c>
      <c r="S32" s="444">
        <f t="shared" si="1"/>
        <v>726.6344444444444</v>
      </c>
    </row>
    <row r="33" spans="1:19" x14ac:dyDescent="0.7">
      <c r="A33" s="82">
        <v>30</v>
      </c>
      <c r="B33" s="3" t="s">
        <v>92</v>
      </c>
      <c r="C33" s="82">
        <v>11038</v>
      </c>
      <c r="D33" s="3" t="s">
        <v>578</v>
      </c>
      <c r="E33" s="82" t="s">
        <v>109</v>
      </c>
      <c r="F33" s="82">
        <v>40</v>
      </c>
      <c r="G33" s="82">
        <v>11</v>
      </c>
      <c r="H33" s="445">
        <v>4463</v>
      </c>
      <c r="I33" s="445">
        <v>4463</v>
      </c>
      <c r="J33" s="445">
        <v>12180</v>
      </c>
      <c r="K33" s="449">
        <v>90.896000000000001</v>
      </c>
      <c r="L33" s="448">
        <v>3067.53</v>
      </c>
      <c r="M33" s="448">
        <v>0.68730000000000002</v>
      </c>
      <c r="N33" s="67">
        <v>0.18779999999999999</v>
      </c>
      <c r="O33" s="67">
        <v>7.3738000000000001</v>
      </c>
      <c r="P33" s="67">
        <v>0.6</v>
      </c>
      <c r="Q33" s="67">
        <v>1212.28</v>
      </c>
      <c r="R33" s="458">
        <f t="shared" si="0"/>
        <v>1481.6755555555555</v>
      </c>
      <c r="S33" s="444">
        <f t="shared" si="1"/>
        <v>1585.8544444444447</v>
      </c>
    </row>
    <row r="34" spans="1:19" x14ac:dyDescent="0.7">
      <c r="A34" s="82">
        <v>31</v>
      </c>
      <c r="B34" s="3" t="s">
        <v>92</v>
      </c>
      <c r="C34" s="82">
        <v>11039</v>
      </c>
      <c r="D34" s="3" t="s">
        <v>579</v>
      </c>
      <c r="E34" s="82" t="s">
        <v>109</v>
      </c>
      <c r="F34" s="82">
        <v>40</v>
      </c>
      <c r="G34" s="82">
        <v>11</v>
      </c>
      <c r="H34" s="445">
        <v>5087</v>
      </c>
      <c r="I34" s="445">
        <v>5087</v>
      </c>
      <c r="J34" s="445">
        <v>11963</v>
      </c>
      <c r="K34" s="449">
        <v>89.275999999999996</v>
      </c>
      <c r="L34" s="448">
        <v>2852.28</v>
      </c>
      <c r="M34" s="455">
        <v>0.56069999999999998</v>
      </c>
      <c r="N34" s="67">
        <v>0.18779999999999999</v>
      </c>
      <c r="O34" s="67">
        <v>4.5347999999999997</v>
      </c>
      <c r="P34" s="67">
        <v>0.6</v>
      </c>
      <c r="Q34" s="67">
        <v>1812.51</v>
      </c>
      <c r="R34" s="458">
        <f t="shared" si="0"/>
        <v>2215.29</v>
      </c>
      <c r="S34" s="444">
        <f t="shared" si="1"/>
        <v>636.99000000000024</v>
      </c>
    </row>
    <row r="35" spans="1:19" x14ac:dyDescent="0.7">
      <c r="A35" s="82">
        <v>32</v>
      </c>
      <c r="B35" s="3" t="s">
        <v>92</v>
      </c>
      <c r="C35" s="82">
        <v>11447</v>
      </c>
      <c r="D35" s="3" t="s">
        <v>580</v>
      </c>
      <c r="E35" s="82" t="s">
        <v>111</v>
      </c>
      <c r="F35" s="82">
        <v>60</v>
      </c>
      <c r="G35" s="82">
        <v>11</v>
      </c>
      <c r="H35" s="445">
        <v>5088</v>
      </c>
      <c r="I35" s="445">
        <v>5088</v>
      </c>
      <c r="J35" s="445">
        <v>14977</v>
      </c>
      <c r="K35" s="450">
        <v>74.512</v>
      </c>
      <c r="L35" s="455">
        <v>3983.08</v>
      </c>
      <c r="M35" s="455">
        <v>0.78280000000000005</v>
      </c>
      <c r="N35" s="67">
        <v>0.18990000000000001</v>
      </c>
      <c r="O35" s="67">
        <v>8.3180999999999994</v>
      </c>
      <c r="P35" s="67">
        <v>0.8</v>
      </c>
      <c r="Q35" s="67">
        <v>5195.2299999999996</v>
      </c>
      <c r="R35" s="458">
        <f t="shared" si="0"/>
        <v>6349.7255555555548</v>
      </c>
      <c r="S35" s="444">
        <f t="shared" si="1"/>
        <v>-2366.6455555555549</v>
      </c>
    </row>
    <row r="36" spans="1:19" x14ac:dyDescent="0.7">
      <c r="A36" s="82">
        <v>33</v>
      </c>
      <c r="B36" s="3" t="s">
        <v>92</v>
      </c>
      <c r="C36" s="82">
        <v>14133</v>
      </c>
      <c r="D36" s="3" t="s">
        <v>581</v>
      </c>
      <c r="E36" s="82" t="s">
        <v>109</v>
      </c>
      <c r="F36" s="82">
        <v>32</v>
      </c>
      <c r="G36" s="82">
        <v>11</v>
      </c>
      <c r="H36" s="445">
        <v>3409</v>
      </c>
      <c r="I36" s="445">
        <v>3409</v>
      </c>
      <c r="J36" s="445">
        <v>9859</v>
      </c>
      <c r="K36" s="449">
        <v>91.968000000000004</v>
      </c>
      <c r="L36" s="455">
        <v>1898.27</v>
      </c>
      <c r="M36" s="455">
        <v>0.55679999999999996</v>
      </c>
      <c r="N36" s="67">
        <v>0.18779999999999999</v>
      </c>
      <c r="O36" s="67">
        <v>4.7511000000000001</v>
      </c>
      <c r="P36" s="67">
        <v>0.6</v>
      </c>
      <c r="Q36" s="67">
        <v>1812.51</v>
      </c>
      <c r="R36" s="458">
        <f t="shared" si="0"/>
        <v>2215.29</v>
      </c>
      <c r="S36" s="444">
        <f t="shared" si="1"/>
        <v>-317.02</v>
      </c>
    </row>
    <row r="37" spans="1:19" x14ac:dyDescent="0.7">
      <c r="A37" s="82">
        <v>34</v>
      </c>
      <c r="B37" s="3" t="s">
        <v>92</v>
      </c>
      <c r="C37" s="82">
        <v>28861</v>
      </c>
      <c r="D37" s="3" t="s">
        <v>582</v>
      </c>
      <c r="E37" s="82" t="s">
        <v>109</v>
      </c>
      <c r="F37" s="82">
        <v>30</v>
      </c>
      <c r="G37" s="82">
        <v>11</v>
      </c>
      <c r="H37" s="445">
        <v>2599</v>
      </c>
      <c r="I37" s="445">
        <v>2590</v>
      </c>
      <c r="J37" s="445">
        <v>7041</v>
      </c>
      <c r="K37" s="450">
        <v>70.06</v>
      </c>
      <c r="L37" s="448">
        <v>1536.27</v>
      </c>
      <c r="M37" s="455">
        <v>0.59319999999999995</v>
      </c>
      <c r="N37" s="67">
        <v>0.18779999999999999</v>
      </c>
      <c r="O37" s="67">
        <v>5.5904999999999996</v>
      </c>
      <c r="P37" s="67">
        <v>0.6</v>
      </c>
      <c r="Q37" s="67">
        <v>1212.28</v>
      </c>
      <c r="R37" s="458">
        <f t="shared" si="0"/>
        <v>1481.6755555555555</v>
      </c>
      <c r="S37" s="444">
        <f t="shared" si="1"/>
        <v>54.594444444444434</v>
      </c>
    </row>
    <row r="38" spans="1:19" x14ac:dyDescent="0.7">
      <c r="A38" s="82">
        <v>35</v>
      </c>
      <c r="B38" s="3" t="s">
        <v>94</v>
      </c>
      <c r="C38" s="82">
        <v>10710</v>
      </c>
      <c r="D38" s="3" t="s">
        <v>583</v>
      </c>
      <c r="E38" s="82" t="s">
        <v>113</v>
      </c>
      <c r="F38" s="82">
        <v>907</v>
      </c>
      <c r="G38" s="82">
        <v>11</v>
      </c>
      <c r="H38" s="445">
        <v>53785</v>
      </c>
      <c r="I38" s="445">
        <v>53686</v>
      </c>
      <c r="J38" s="445">
        <v>279159</v>
      </c>
      <c r="K38" s="449">
        <v>91.875</v>
      </c>
      <c r="L38" s="448">
        <v>115209</v>
      </c>
      <c r="M38" s="448">
        <v>2.1459999999999999</v>
      </c>
      <c r="N38" s="67">
        <v>0.18990000000000001</v>
      </c>
      <c r="O38" s="67">
        <v>47.612699999999997</v>
      </c>
      <c r="P38" s="67">
        <v>1.6</v>
      </c>
      <c r="Q38" s="67">
        <v>91194.36</v>
      </c>
      <c r="R38" s="458">
        <f t="shared" si="0"/>
        <v>111459.77333333333</v>
      </c>
      <c r="S38" s="444">
        <f t="shared" si="1"/>
        <v>3749.2266666666692</v>
      </c>
    </row>
    <row r="39" spans="1:19" x14ac:dyDescent="0.7">
      <c r="A39" s="82">
        <v>36</v>
      </c>
      <c r="B39" s="3" t="s">
        <v>94</v>
      </c>
      <c r="C39" s="82">
        <v>11089</v>
      </c>
      <c r="D39" s="3" t="s">
        <v>584</v>
      </c>
      <c r="E39" s="82" t="s">
        <v>109</v>
      </c>
      <c r="F39" s="82">
        <v>40</v>
      </c>
      <c r="G39" s="82">
        <v>11</v>
      </c>
      <c r="H39" s="445">
        <v>6922</v>
      </c>
      <c r="I39" s="445">
        <v>6582</v>
      </c>
      <c r="J39" s="445">
        <v>20223</v>
      </c>
      <c r="K39" s="449">
        <v>150.91800000000001</v>
      </c>
      <c r="L39" s="448">
        <v>3641.57</v>
      </c>
      <c r="M39" s="455">
        <v>0.55330000000000001</v>
      </c>
      <c r="N39" s="67">
        <v>0.18779999999999999</v>
      </c>
      <c r="O39" s="67">
        <v>7.3917999999999999</v>
      </c>
      <c r="P39" s="67">
        <v>0.6</v>
      </c>
      <c r="Q39" s="67">
        <v>1812.51</v>
      </c>
      <c r="R39" s="458">
        <f t="shared" si="0"/>
        <v>2215.29</v>
      </c>
      <c r="S39" s="444">
        <f t="shared" si="1"/>
        <v>1426.2800000000002</v>
      </c>
    </row>
    <row r="40" spans="1:19" x14ac:dyDescent="0.7">
      <c r="A40" s="82">
        <v>37</v>
      </c>
      <c r="B40" s="3" t="s">
        <v>94</v>
      </c>
      <c r="C40" s="82">
        <v>11090</v>
      </c>
      <c r="D40" s="3" t="s">
        <v>585</v>
      </c>
      <c r="E40" s="82" t="s">
        <v>109</v>
      </c>
      <c r="F40" s="82">
        <v>39</v>
      </c>
      <c r="G40" s="82">
        <v>11</v>
      </c>
      <c r="H40" s="445">
        <v>4181</v>
      </c>
      <c r="I40" s="445">
        <v>4143</v>
      </c>
      <c r="J40" s="445">
        <v>8677</v>
      </c>
      <c r="K40" s="450">
        <v>66.414000000000001</v>
      </c>
      <c r="L40" s="448">
        <v>2214.21</v>
      </c>
      <c r="M40" s="455">
        <v>0.53439999999999999</v>
      </c>
      <c r="N40" s="67">
        <v>0.18779999999999999</v>
      </c>
      <c r="O40" s="67">
        <v>5.1196999999999999</v>
      </c>
      <c r="P40" s="67">
        <v>0.6</v>
      </c>
      <c r="Q40" s="67">
        <v>1212.28</v>
      </c>
      <c r="R40" s="458">
        <f t="shared" si="0"/>
        <v>1481.6755555555555</v>
      </c>
      <c r="S40" s="444">
        <f t="shared" si="1"/>
        <v>732.53444444444449</v>
      </c>
    </row>
    <row r="41" spans="1:19" x14ac:dyDescent="0.7">
      <c r="A41" s="82">
        <v>38</v>
      </c>
      <c r="B41" s="3" t="s">
        <v>94</v>
      </c>
      <c r="C41" s="82">
        <v>11091</v>
      </c>
      <c r="D41" s="3" t="s">
        <v>586</v>
      </c>
      <c r="E41" s="82" t="s">
        <v>110</v>
      </c>
      <c r="F41" s="82">
        <v>90</v>
      </c>
      <c r="G41" s="82">
        <v>11</v>
      </c>
      <c r="H41" s="445">
        <v>14270</v>
      </c>
      <c r="I41" s="445">
        <v>14255</v>
      </c>
      <c r="J41" s="445">
        <v>25204</v>
      </c>
      <c r="K41" s="449">
        <v>83.594999999999999</v>
      </c>
      <c r="L41" s="448">
        <v>8628.89</v>
      </c>
      <c r="M41" s="448">
        <v>0.60529999999999995</v>
      </c>
      <c r="N41" s="67">
        <v>0.18779999999999999</v>
      </c>
      <c r="O41" s="67">
        <v>4.4391999999999996</v>
      </c>
      <c r="P41" s="67">
        <v>0.6</v>
      </c>
      <c r="Q41" s="67">
        <v>3425.19</v>
      </c>
      <c r="R41" s="458">
        <f t="shared" si="0"/>
        <v>4186.3433333333332</v>
      </c>
      <c r="S41" s="444">
        <f t="shared" si="1"/>
        <v>4442.5466666666662</v>
      </c>
    </row>
    <row r="42" spans="1:19" x14ac:dyDescent="0.7">
      <c r="A42" s="82">
        <v>39</v>
      </c>
      <c r="B42" s="3" t="s">
        <v>94</v>
      </c>
      <c r="C42" s="82">
        <v>11092</v>
      </c>
      <c r="D42" s="3" t="s">
        <v>587</v>
      </c>
      <c r="E42" s="82" t="s">
        <v>111</v>
      </c>
      <c r="F42" s="82">
        <v>107</v>
      </c>
      <c r="G42" s="82">
        <v>11</v>
      </c>
      <c r="H42" s="445">
        <v>10775</v>
      </c>
      <c r="I42" s="445">
        <v>10775</v>
      </c>
      <c r="J42" s="445">
        <v>31968</v>
      </c>
      <c r="K42" s="449">
        <v>89.183999999999997</v>
      </c>
      <c r="L42" s="455">
        <v>8522.7800000000007</v>
      </c>
      <c r="M42" s="448">
        <v>0.79100000000000004</v>
      </c>
      <c r="N42" s="67">
        <v>0.18779999999999999</v>
      </c>
      <c r="O42" s="67">
        <v>10.949199999999999</v>
      </c>
      <c r="P42" s="67">
        <v>0.8</v>
      </c>
      <c r="Q42" s="67">
        <v>7482.47</v>
      </c>
      <c r="R42" s="458">
        <f t="shared" si="0"/>
        <v>9145.2411111111105</v>
      </c>
      <c r="S42" s="444">
        <f t="shared" si="1"/>
        <v>-622.46111111110986</v>
      </c>
    </row>
    <row r="43" spans="1:19" x14ac:dyDescent="0.7">
      <c r="A43" s="82">
        <v>40</v>
      </c>
      <c r="B43" s="3" t="s">
        <v>94</v>
      </c>
      <c r="C43" s="82">
        <v>11093</v>
      </c>
      <c r="D43" s="3" t="s">
        <v>588</v>
      </c>
      <c r="E43" s="82" t="s">
        <v>109</v>
      </c>
      <c r="F43" s="82">
        <v>43</v>
      </c>
      <c r="G43" s="82">
        <v>11</v>
      </c>
      <c r="H43" s="445">
        <v>4258</v>
      </c>
      <c r="I43" s="445">
        <v>4241</v>
      </c>
      <c r="J43" s="445">
        <v>10928</v>
      </c>
      <c r="K43" s="450">
        <v>75.863</v>
      </c>
      <c r="L43" s="448">
        <v>2371.9499999999998</v>
      </c>
      <c r="M43" s="455">
        <v>0.55930000000000002</v>
      </c>
      <c r="N43" s="67">
        <v>0.18779999999999999</v>
      </c>
      <c r="O43" s="67">
        <v>10.336499999999999</v>
      </c>
      <c r="P43" s="67">
        <v>0.6</v>
      </c>
      <c r="Q43" s="67">
        <v>1812.51</v>
      </c>
      <c r="R43" s="458">
        <f t="shared" si="0"/>
        <v>2215.29</v>
      </c>
      <c r="S43" s="444">
        <f t="shared" si="1"/>
        <v>156.65999999999985</v>
      </c>
    </row>
    <row r="44" spans="1:19" x14ac:dyDescent="0.7">
      <c r="A44" s="82">
        <v>41</v>
      </c>
      <c r="B44" s="3" t="s">
        <v>94</v>
      </c>
      <c r="C44" s="82">
        <v>11094</v>
      </c>
      <c r="D44" s="3" t="s">
        <v>589</v>
      </c>
      <c r="E44" s="82" t="s">
        <v>112</v>
      </c>
      <c r="F44" s="82">
        <v>15</v>
      </c>
      <c r="G44" s="82">
        <v>11</v>
      </c>
      <c r="H44" s="445">
        <v>1334</v>
      </c>
      <c r="I44" s="445">
        <v>1334</v>
      </c>
      <c r="J44" s="445">
        <v>4086</v>
      </c>
      <c r="K44" s="449">
        <v>81.313000000000002</v>
      </c>
      <c r="L44" s="448">
        <v>733.55499999999995</v>
      </c>
      <c r="M44" s="455">
        <v>0.54990000000000006</v>
      </c>
      <c r="N44" s="67">
        <v>0.18990000000000001</v>
      </c>
      <c r="O44" s="67">
        <v>5.1196999999999999</v>
      </c>
      <c r="P44" s="67">
        <v>0.6</v>
      </c>
      <c r="Q44" s="67">
        <v>557.70000000000005</v>
      </c>
      <c r="R44" s="458">
        <f t="shared" si="0"/>
        <v>681.63333333333333</v>
      </c>
      <c r="S44" s="444">
        <f t="shared" si="1"/>
        <v>51.921666666666624</v>
      </c>
    </row>
    <row r="45" spans="1:19" x14ac:dyDescent="0.7">
      <c r="A45" s="82">
        <v>42</v>
      </c>
      <c r="B45" s="3" t="s">
        <v>94</v>
      </c>
      <c r="C45" s="82">
        <v>11095</v>
      </c>
      <c r="D45" s="3" t="s">
        <v>590</v>
      </c>
      <c r="E45" s="82" t="s">
        <v>114</v>
      </c>
      <c r="F45" s="82">
        <v>264</v>
      </c>
      <c r="G45" s="82">
        <v>11</v>
      </c>
      <c r="H45" s="445">
        <v>18854</v>
      </c>
      <c r="I45" s="445">
        <v>18847</v>
      </c>
      <c r="J45" s="445">
        <v>66538</v>
      </c>
      <c r="K45" s="450">
        <v>75.234999999999999</v>
      </c>
      <c r="L45" s="448">
        <v>25086.6</v>
      </c>
      <c r="M45" s="448">
        <v>1.3310999999999999</v>
      </c>
      <c r="N45" s="67">
        <v>0.18779999999999999</v>
      </c>
      <c r="O45" s="67">
        <v>25.623100000000001</v>
      </c>
      <c r="P45" s="67">
        <v>1</v>
      </c>
      <c r="Q45" s="67">
        <v>14900.71</v>
      </c>
      <c r="R45" s="458">
        <f t="shared" si="0"/>
        <v>18211.978888888887</v>
      </c>
      <c r="S45" s="444">
        <f t="shared" si="1"/>
        <v>6874.6211111111115</v>
      </c>
    </row>
    <row r="46" spans="1:19" x14ac:dyDescent="0.7">
      <c r="A46" s="82">
        <v>43</v>
      </c>
      <c r="B46" s="3" t="s">
        <v>94</v>
      </c>
      <c r="C46" s="82">
        <v>11096</v>
      </c>
      <c r="D46" s="3" t="s">
        <v>591</v>
      </c>
      <c r="E46" s="82" t="s">
        <v>109</v>
      </c>
      <c r="F46" s="82">
        <v>40</v>
      </c>
      <c r="G46" s="82">
        <v>11</v>
      </c>
      <c r="H46" s="445">
        <v>4060</v>
      </c>
      <c r="I46" s="445">
        <v>4060</v>
      </c>
      <c r="J46" s="445">
        <v>11970</v>
      </c>
      <c r="K46" s="449">
        <v>89.328000000000003</v>
      </c>
      <c r="L46" s="448">
        <v>2593.36</v>
      </c>
      <c r="M46" s="448">
        <v>0.63880000000000003</v>
      </c>
      <c r="N46" s="67">
        <v>0.18779999999999999</v>
      </c>
      <c r="O46" s="67">
        <v>6.8822000000000001</v>
      </c>
      <c r="P46" s="67">
        <v>0.6</v>
      </c>
      <c r="Q46" s="67">
        <v>1812.51</v>
      </c>
      <c r="R46" s="458">
        <f t="shared" si="0"/>
        <v>2215.29</v>
      </c>
      <c r="S46" s="444">
        <f t="shared" si="1"/>
        <v>378.07000000000016</v>
      </c>
    </row>
    <row r="47" spans="1:19" x14ac:dyDescent="0.7">
      <c r="A47" s="82">
        <v>44</v>
      </c>
      <c r="B47" s="3" t="s">
        <v>94</v>
      </c>
      <c r="C47" s="82">
        <v>11097</v>
      </c>
      <c r="D47" s="3" t="s">
        <v>915</v>
      </c>
      <c r="E47" s="82" t="s">
        <v>110</v>
      </c>
      <c r="F47" s="82">
        <v>82</v>
      </c>
      <c r="G47" s="82">
        <v>11</v>
      </c>
      <c r="H47" s="445">
        <v>14422</v>
      </c>
      <c r="I47" s="445">
        <v>14257</v>
      </c>
      <c r="J47" s="445">
        <v>25914</v>
      </c>
      <c r="K47" s="449">
        <v>94.335999999999999</v>
      </c>
      <c r="L47" s="448">
        <v>7196.92</v>
      </c>
      <c r="M47" s="455">
        <v>0.50480000000000003</v>
      </c>
      <c r="N47" s="67">
        <v>0.18779999999999999</v>
      </c>
      <c r="O47" s="67">
        <v>7.8018000000000001</v>
      </c>
      <c r="P47" s="67">
        <v>0.6</v>
      </c>
      <c r="Q47" s="67">
        <v>3425.19</v>
      </c>
      <c r="R47" s="458">
        <f t="shared" si="0"/>
        <v>4186.3433333333332</v>
      </c>
      <c r="S47" s="444">
        <f t="shared" si="1"/>
        <v>3010.5766666666668</v>
      </c>
    </row>
    <row r="48" spans="1:19" x14ac:dyDescent="0.7">
      <c r="A48" s="82">
        <v>45</v>
      </c>
      <c r="B48" s="3" t="s">
        <v>94</v>
      </c>
      <c r="C48" s="82">
        <v>11098</v>
      </c>
      <c r="D48" s="3" t="s">
        <v>593</v>
      </c>
      <c r="E48" s="82" t="s">
        <v>110</v>
      </c>
      <c r="F48" s="82">
        <v>82</v>
      </c>
      <c r="G48" s="82">
        <v>11</v>
      </c>
      <c r="H48" s="445">
        <v>11983</v>
      </c>
      <c r="I48" s="445">
        <v>11983</v>
      </c>
      <c r="J48" s="445">
        <v>27595</v>
      </c>
      <c r="K48" s="449">
        <v>100.455</v>
      </c>
      <c r="L48" s="448">
        <v>6937.51</v>
      </c>
      <c r="M48" s="455">
        <v>0.57889999999999997</v>
      </c>
      <c r="N48" s="67">
        <v>0.18779999999999999</v>
      </c>
      <c r="O48" s="67">
        <v>7.3738000000000001</v>
      </c>
      <c r="P48" s="67">
        <v>0.6</v>
      </c>
      <c r="Q48" s="67">
        <v>3425.19</v>
      </c>
      <c r="R48" s="458">
        <f t="shared" si="0"/>
        <v>4186.3433333333332</v>
      </c>
      <c r="S48" s="444">
        <f t="shared" si="1"/>
        <v>2751.166666666667</v>
      </c>
    </row>
    <row r="49" spans="1:19" x14ac:dyDescent="0.7">
      <c r="A49" s="82">
        <v>46</v>
      </c>
      <c r="B49" s="3" t="s">
        <v>94</v>
      </c>
      <c r="C49" s="82">
        <v>11099</v>
      </c>
      <c r="D49" s="3" t="s">
        <v>594</v>
      </c>
      <c r="E49" s="82" t="s">
        <v>109</v>
      </c>
      <c r="F49" s="82">
        <v>38</v>
      </c>
      <c r="G49" s="82">
        <v>11</v>
      </c>
      <c r="H49" s="445">
        <v>4215</v>
      </c>
      <c r="I49" s="445">
        <v>4215</v>
      </c>
      <c r="J49" s="445">
        <v>11239</v>
      </c>
      <c r="K49" s="449">
        <v>88.287999999999997</v>
      </c>
      <c r="L49" s="448">
        <v>2498.96</v>
      </c>
      <c r="M49" s="455">
        <v>0.59289999999999998</v>
      </c>
      <c r="N49" s="67">
        <v>0.18990000000000001</v>
      </c>
      <c r="O49" s="67">
        <v>7.3738000000000001</v>
      </c>
      <c r="P49" s="67">
        <v>0.6</v>
      </c>
      <c r="Q49" s="67">
        <v>1212.28</v>
      </c>
      <c r="R49" s="458">
        <f t="shared" si="0"/>
        <v>1481.6755555555555</v>
      </c>
      <c r="S49" s="444">
        <f t="shared" si="1"/>
        <v>1017.2844444444445</v>
      </c>
    </row>
    <row r="50" spans="1:19" x14ac:dyDescent="0.7">
      <c r="A50" s="82">
        <v>47</v>
      </c>
      <c r="B50" s="3" t="s">
        <v>94</v>
      </c>
      <c r="C50" s="82">
        <v>11100</v>
      </c>
      <c r="D50" s="3" t="s">
        <v>595</v>
      </c>
      <c r="E50" s="82" t="s">
        <v>109</v>
      </c>
      <c r="F50" s="82">
        <v>35</v>
      </c>
      <c r="G50" s="82">
        <v>11</v>
      </c>
      <c r="H50" s="445">
        <v>2864</v>
      </c>
      <c r="I50" s="445">
        <v>2857</v>
      </c>
      <c r="J50" s="445">
        <v>6831</v>
      </c>
      <c r="K50" s="450">
        <v>58.26</v>
      </c>
      <c r="L50" s="448">
        <v>1500.93</v>
      </c>
      <c r="M50" s="455">
        <v>0.52539999999999998</v>
      </c>
      <c r="N50" s="67">
        <v>0.18779999999999999</v>
      </c>
      <c r="O50" s="67">
        <v>6.8907999999999996</v>
      </c>
      <c r="P50" s="67">
        <v>0.6</v>
      </c>
      <c r="Q50" s="67">
        <v>1212.28</v>
      </c>
      <c r="R50" s="458">
        <f t="shared" si="0"/>
        <v>1481.6755555555555</v>
      </c>
      <c r="S50" s="444">
        <f t="shared" si="1"/>
        <v>19.254444444444516</v>
      </c>
    </row>
    <row r="51" spans="1:19" x14ac:dyDescent="0.7">
      <c r="A51" s="82">
        <v>48</v>
      </c>
      <c r="B51" s="3" t="s">
        <v>94</v>
      </c>
      <c r="C51" s="82">
        <v>11101</v>
      </c>
      <c r="D51" s="3" t="s">
        <v>596</v>
      </c>
      <c r="E51" s="82" t="s">
        <v>109</v>
      </c>
      <c r="F51" s="82">
        <v>42</v>
      </c>
      <c r="G51" s="82">
        <v>11</v>
      </c>
      <c r="H51" s="445">
        <v>7270</v>
      </c>
      <c r="I51" s="445">
        <v>7270</v>
      </c>
      <c r="J51" s="445">
        <v>17073</v>
      </c>
      <c r="K51" s="449">
        <v>121.343</v>
      </c>
      <c r="L51" s="448">
        <v>3641.39</v>
      </c>
      <c r="M51" s="455">
        <v>0.50090000000000001</v>
      </c>
      <c r="N51" s="67">
        <v>0.18779999999999999</v>
      </c>
      <c r="O51" s="67">
        <v>6.8189000000000002</v>
      </c>
      <c r="P51" s="67">
        <v>0.6</v>
      </c>
      <c r="Q51" s="67">
        <v>1212.28</v>
      </c>
      <c r="R51" s="458">
        <f t="shared" si="0"/>
        <v>1481.6755555555555</v>
      </c>
      <c r="S51" s="444">
        <f t="shared" si="1"/>
        <v>2159.7144444444443</v>
      </c>
    </row>
    <row r="52" spans="1:19" x14ac:dyDescent="0.7">
      <c r="A52" s="82">
        <v>49</v>
      </c>
      <c r="B52" s="3" t="s">
        <v>94</v>
      </c>
      <c r="C52" s="82">
        <v>11102</v>
      </c>
      <c r="D52" s="3" t="s">
        <v>597</v>
      </c>
      <c r="E52" s="82" t="s">
        <v>109</v>
      </c>
      <c r="F52" s="82">
        <v>40</v>
      </c>
      <c r="G52" s="82">
        <v>11</v>
      </c>
      <c r="H52" s="445">
        <v>4350</v>
      </c>
      <c r="I52" s="445">
        <v>4327</v>
      </c>
      <c r="J52" s="445">
        <v>13654</v>
      </c>
      <c r="K52" s="449">
        <v>101.896</v>
      </c>
      <c r="L52" s="448">
        <v>2405.46</v>
      </c>
      <c r="M52" s="455">
        <v>0.55589999999999995</v>
      </c>
      <c r="N52" s="67">
        <v>0.18779999999999999</v>
      </c>
      <c r="O52" s="67">
        <v>4.7784000000000004</v>
      </c>
      <c r="P52" s="67">
        <v>0.6</v>
      </c>
      <c r="Q52" s="67">
        <v>1812.51</v>
      </c>
      <c r="R52" s="458">
        <f t="shared" si="0"/>
        <v>2215.29</v>
      </c>
      <c r="S52" s="444">
        <f t="shared" si="1"/>
        <v>190.17000000000007</v>
      </c>
    </row>
    <row r="53" spans="1:19" x14ac:dyDescent="0.7">
      <c r="A53" s="82">
        <v>50</v>
      </c>
      <c r="B53" s="3" t="s">
        <v>94</v>
      </c>
      <c r="C53" s="82">
        <v>11103</v>
      </c>
      <c r="D53" s="3" t="s">
        <v>598</v>
      </c>
      <c r="E53" s="82" t="s">
        <v>109</v>
      </c>
      <c r="F53" s="82">
        <v>34</v>
      </c>
      <c r="G53" s="82">
        <v>11</v>
      </c>
      <c r="H53" s="445">
        <v>4056</v>
      </c>
      <c r="I53" s="445">
        <v>4056</v>
      </c>
      <c r="J53" s="445">
        <v>7555</v>
      </c>
      <c r="K53" s="450">
        <v>66.33</v>
      </c>
      <c r="L53" s="448">
        <v>2142.6</v>
      </c>
      <c r="M53" s="455">
        <v>0.52829999999999999</v>
      </c>
      <c r="N53" s="67">
        <v>0.18779999999999999</v>
      </c>
      <c r="O53" s="67">
        <v>4.4518000000000004</v>
      </c>
      <c r="P53" s="67">
        <v>0.6</v>
      </c>
      <c r="Q53" s="67">
        <v>1212.28</v>
      </c>
      <c r="R53" s="458">
        <f t="shared" si="0"/>
        <v>1481.6755555555555</v>
      </c>
      <c r="S53" s="444">
        <f t="shared" si="1"/>
        <v>660.92444444444436</v>
      </c>
    </row>
    <row r="54" spans="1:19" x14ac:dyDescent="0.7">
      <c r="A54" s="82">
        <v>51</v>
      </c>
      <c r="B54" s="3" t="s">
        <v>94</v>
      </c>
      <c r="C54" s="82">
        <v>11450</v>
      </c>
      <c r="D54" s="3" t="s">
        <v>599</v>
      </c>
      <c r="E54" s="82" t="s">
        <v>108</v>
      </c>
      <c r="F54" s="82">
        <v>276</v>
      </c>
      <c r="G54" s="82">
        <v>11</v>
      </c>
      <c r="H54" s="445">
        <v>17823</v>
      </c>
      <c r="I54" s="445">
        <v>17823</v>
      </c>
      <c r="J54" s="445">
        <v>61689</v>
      </c>
      <c r="K54" s="450">
        <v>66.72</v>
      </c>
      <c r="L54" s="455">
        <v>23784.9</v>
      </c>
      <c r="M54" s="448">
        <v>1.3345</v>
      </c>
      <c r="N54" s="67">
        <v>0.18990000000000001</v>
      </c>
      <c r="O54" s="67">
        <v>36.679299999999998</v>
      </c>
      <c r="P54" s="67">
        <v>1.2</v>
      </c>
      <c r="Q54" s="67">
        <v>23538.66</v>
      </c>
      <c r="R54" s="458">
        <f t="shared" si="0"/>
        <v>28769.473333333335</v>
      </c>
      <c r="S54" s="444">
        <f t="shared" si="1"/>
        <v>-4984.5733333333337</v>
      </c>
    </row>
    <row r="55" spans="1:19" x14ac:dyDescent="0.7">
      <c r="A55" s="82">
        <v>52</v>
      </c>
      <c r="B55" s="3" t="s">
        <v>94</v>
      </c>
      <c r="C55" s="82">
        <v>21323</v>
      </c>
      <c r="D55" s="3" t="s">
        <v>916</v>
      </c>
      <c r="E55" s="82" t="s">
        <v>109</v>
      </c>
      <c r="F55" s="82">
        <v>40</v>
      </c>
      <c r="G55" s="82">
        <v>11</v>
      </c>
      <c r="H55" s="445">
        <v>4357</v>
      </c>
      <c r="I55" s="445">
        <v>4342</v>
      </c>
      <c r="J55" s="445">
        <v>13898</v>
      </c>
      <c r="K55" s="449">
        <v>103.71599999999999</v>
      </c>
      <c r="L55" s="448">
        <v>2768.72</v>
      </c>
      <c r="M55" s="448">
        <v>0.63770000000000004</v>
      </c>
      <c r="N55" s="67">
        <v>0.18779999999999999</v>
      </c>
      <c r="O55" s="67">
        <v>9.4794999999999998</v>
      </c>
      <c r="P55" s="67">
        <v>0.6</v>
      </c>
      <c r="Q55" s="67">
        <v>1212.28</v>
      </c>
      <c r="R55" s="458">
        <f t="shared" si="0"/>
        <v>1481.6755555555555</v>
      </c>
      <c r="S55" s="444">
        <f t="shared" si="1"/>
        <v>1287.0444444444443</v>
      </c>
    </row>
    <row r="56" spans="1:19" x14ac:dyDescent="0.7">
      <c r="A56" s="82">
        <v>53</v>
      </c>
      <c r="B56" s="3" t="s">
        <v>93</v>
      </c>
      <c r="C56" s="82">
        <v>10706</v>
      </c>
      <c r="D56" s="3" t="s">
        <v>601</v>
      </c>
      <c r="E56" s="82" t="s">
        <v>108</v>
      </c>
      <c r="F56" s="82">
        <v>420</v>
      </c>
      <c r="G56" s="82">
        <v>11</v>
      </c>
      <c r="H56" s="445">
        <v>32438</v>
      </c>
      <c r="I56" s="445">
        <v>32415</v>
      </c>
      <c r="J56" s="445">
        <v>133086</v>
      </c>
      <c r="K56" s="449">
        <v>94.587999999999994</v>
      </c>
      <c r="L56" s="448">
        <v>52632.7</v>
      </c>
      <c r="M56" s="448">
        <v>1.6236999999999999</v>
      </c>
      <c r="N56" s="67">
        <v>0.18779999999999999</v>
      </c>
      <c r="O56" s="67">
        <v>36.679299999999998</v>
      </c>
      <c r="P56" s="67">
        <v>1.2</v>
      </c>
      <c r="Q56" s="67">
        <v>42240.1</v>
      </c>
      <c r="R56" s="458">
        <f t="shared" si="0"/>
        <v>51626.788888888885</v>
      </c>
      <c r="S56" s="444">
        <f t="shared" si="1"/>
        <v>1005.9111111111124</v>
      </c>
    </row>
    <row r="57" spans="1:19" x14ac:dyDescent="0.7">
      <c r="A57" s="82">
        <v>54</v>
      </c>
      <c r="B57" s="3" t="s">
        <v>93</v>
      </c>
      <c r="C57" s="82">
        <v>11042</v>
      </c>
      <c r="D57" s="3" t="s">
        <v>602</v>
      </c>
      <c r="E57" s="82" t="s">
        <v>111</v>
      </c>
      <c r="F57" s="82">
        <v>129</v>
      </c>
      <c r="G57" s="82">
        <v>11</v>
      </c>
      <c r="H57" s="445">
        <v>9292</v>
      </c>
      <c r="I57" s="445">
        <v>9292</v>
      </c>
      <c r="J57" s="445">
        <v>27395</v>
      </c>
      <c r="K57" s="450">
        <v>63.392000000000003</v>
      </c>
      <c r="L57" s="455">
        <v>8127.49</v>
      </c>
      <c r="M57" s="448">
        <v>0.87470000000000003</v>
      </c>
      <c r="N57" s="67">
        <v>0.18779999999999999</v>
      </c>
      <c r="O57" s="67">
        <v>25.364599999999999</v>
      </c>
      <c r="P57" s="67">
        <v>0.8</v>
      </c>
      <c r="Q57" s="67">
        <v>7482.47</v>
      </c>
      <c r="R57" s="458">
        <f t="shared" si="0"/>
        <v>9145.2411111111105</v>
      </c>
      <c r="S57" s="444">
        <f t="shared" si="1"/>
        <v>-1017.7511111111107</v>
      </c>
    </row>
    <row r="58" spans="1:19" x14ac:dyDescent="0.7">
      <c r="A58" s="82">
        <v>55</v>
      </c>
      <c r="B58" s="3" t="s">
        <v>93</v>
      </c>
      <c r="C58" s="82">
        <v>11044</v>
      </c>
      <c r="D58" s="3" t="s">
        <v>603</v>
      </c>
      <c r="E58" s="82" t="s">
        <v>109</v>
      </c>
      <c r="F58" s="82">
        <v>30</v>
      </c>
      <c r="G58" s="82">
        <v>12</v>
      </c>
      <c r="H58" s="445">
        <v>4276</v>
      </c>
      <c r="I58" s="445">
        <v>4273</v>
      </c>
      <c r="J58" s="445">
        <v>9313</v>
      </c>
      <c r="K58" s="449">
        <v>85.05</v>
      </c>
      <c r="L58" s="448">
        <v>2491.5700000000002</v>
      </c>
      <c r="M58" s="455">
        <v>0.58309999999999995</v>
      </c>
      <c r="N58" s="67">
        <v>0.18990000000000001</v>
      </c>
      <c r="O58" s="67">
        <v>6.4359000000000002</v>
      </c>
      <c r="P58" s="67">
        <v>0.6</v>
      </c>
      <c r="Q58" s="67">
        <v>1212.28</v>
      </c>
      <c r="R58" s="458">
        <f t="shared" si="0"/>
        <v>1616.3733333333334</v>
      </c>
      <c r="S58" s="444">
        <f t="shared" si="1"/>
        <v>875.19666666666672</v>
      </c>
    </row>
    <row r="59" spans="1:19" x14ac:dyDescent="0.7">
      <c r="A59" s="82">
        <v>56</v>
      </c>
      <c r="B59" s="3" t="s">
        <v>93</v>
      </c>
      <c r="C59" s="82">
        <v>11045</v>
      </c>
      <c r="D59" s="3" t="s">
        <v>604</v>
      </c>
      <c r="E59" s="82" t="s">
        <v>109</v>
      </c>
      <c r="F59" s="82">
        <v>30</v>
      </c>
      <c r="G59" s="82">
        <v>11</v>
      </c>
      <c r="H59" s="445">
        <v>5095</v>
      </c>
      <c r="I59" s="445">
        <v>5052</v>
      </c>
      <c r="J59" s="445">
        <v>10761</v>
      </c>
      <c r="K59" s="449">
        <v>107.075</v>
      </c>
      <c r="L59" s="448">
        <v>2653.76</v>
      </c>
      <c r="M59" s="455">
        <v>0.52529999999999999</v>
      </c>
      <c r="N59" s="67">
        <v>0.18779999999999999</v>
      </c>
      <c r="O59" s="67">
        <v>4.6032000000000002</v>
      </c>
      <c r="P59" s="67">
        <v>0.6</v>
      </c>
      <c r="Q59" s="67">
        <v>1212.28</v>
      </c>
      <c r="R59" s="458">
        <f t="shared" si="0"/>
        <v>1481.6755555555555</v>
      </c>
      <c r="S59" s="444">
        <f t="shared" si="1"/>
        <v>1172.0844444444447</v>
      </c>
    </row>
    <row r="60" spans="1:19" x14ac:dyDescent="0.7">
      <c r="A60" s="82">
        <v>57</v>
      </c>
      <c r="B60" s="3" t="s">
        <v>93</v>
      </c>
      <c r="C60" s="82">
        <v>11448</v>
      </c>
      <c r="D60" s="3" t="s">
        <v>605</v>
      </c>
      <c r="E60" s="82" t="s">
        <v>114</v>
      </c>
      <c r="F60" s="82">
        <v>266</v>
      </c>
      <c r="G60" s="82">
        <v>11</v>
      </c>
      <c r="H60" s="445">
        <v>18869</v>
      </c>
      <c r="I60" s="445">
        <v>18869</v>
      </c>
      <c r="J60" s="445">
        <v>73630</v>
      </c>
      <c r="K60" s="449">
        <v>82.628</v>
      </c>
      <c r="L60" s="448">
        <v>28650.2</v>
      </c>
      <c r="M60" s="448">
        <v>1.5184</v>
      </c>
      <c r="N60" s="67">
        <v>0.18990000000000001</v>
      </c>
      <c r="O60" s="67">
        <v>36.679299999999998</v>
      </c>
      <c r="P60" s="67">
        <v>1</v>
      </c>
      <c r="Q60" s="67">
        <v>14900.71</v>
      </c>
      <c r="R60" s="458">
        <f t="shared" si="0"/>
        <v>18211.978888888887</v>
      </c>
      <c r="S60" s="444">
        <f t="shared" si="1"/>
        <v>10438.221111111114</v>
      </c>
    </row>
    <row r="61" spans="1:19" x14ac:dyDescent="0.7">
      <c r="A61" s="82">
        <v>58</v>
      </c>
      <c r="B61" s="3" t="s">
        <v>93</v>
      </c>
      <c r="C61" s="82">
        <v>21356</v>
      </c>
      <c r="D61" s="3" t="s">
        <v>606</v>
      </c>
      <c r="E61" s="82" t="s">
        <v>109</v>
      </c>
      <c r="F61" s="82">
        <v>30</v>
      </c>
      <c r="G61" s="82">
        <v>11</v>
      </c>
      <c r="H61" s="445">
        <v>4829</v>
      </c>
      <c r="I61" s="445">
        <v>4829</v>
      </c>
      <c r="J61" s="445">
        <v>9722</v>
      </c>
      <c r="K61" s="449">
        <v>96.736000000000004</v>
      </c>
      <c r="L61" s="448">
        <v>2357.12</v>
      </c>
      <c r="M61" s="455">
        <v>0.48809999999999998</v>
      </c>
      <c r="N61" s="67">
        <v>0.19550000000000001</v>
      </c>
      <c r="O61" s="67">
        <v>3.9441000000000002</v>
      </c>
      <c r="P61" s="67">
        <v>0.6</v>
      </c>
      <c r="Q61" s="67">
        <v>1212.28</v>
      </c>
      <c r="R61" s="458">
        <f t="shared" si="0"/>
        <v>1481.6755555555555</v>
      </c>
      <c r="S61" s="444">
        <f t="shared" si="1"/>
        <v>875.44444444444434</v>
      </c>
    </row>
    <row r="62" spans="1:19" x14ac:dyDescent="0.7">
      <c r="A62" s="82">
        <v>59</v>
      </c>
      <c r="B62" s="3" t="s">
        <v>93</v>
      </c>
      <c r="C62" s="82">
        <v>28778</v>
      </c>
      <c r="D62" s="3" t="s">
        <v>607</v>
      </c>
      <c r="E62" s="82" t="s">
        <v>112</v>
      </c>
      <c r="F62" s="82">
        <v>15</v>
      </c>
      <c r="G62" s="82">
        <v>11</v>
      </c>
      <c r="H62" s="445">
        <v>1934</v>
      </c>
      <c r="I62" s="445">
        <v>1934</v>
      </c>
      <c r="J62" s="445">
        <v>3975</v>
      </c>
      <c r="K62" s="450">
        <v>79.103999999999999</v>
      </c>
      <c r="L62" s="448">
        <v>925.21</v>
      </c>
      <c r="M62" s="455">
        <v>0.47839999999999999</v>
      </c>
      <c r="N62" s="67">
        <v>0.18990000000000001</v>
      </c>
      <c r="O62" s="67">
        <v>4.4774000000000003</v>
      </c>
      <c r="P62" s="67">
        <v>0.6</v>
      </c>
      <c r="Q62" s="67">
        <v>557.70000000000005</v>
      </c>
      <c r="R62" s="458">
        <f t="shared" si="0"/>
        <v>681.63333333333333</v>
      </c>
      <c r="S62" s="444">
        <f t="shared" si="1"/>
        <v>243.57666666666671</v>
      </c>
    </row>
    <row r="63" spans="1:19" x14ac:dyDescent="0.7">
      <c r="A63" s="82">
        <v>60</v>
      </c>
      <c r="B63" s="3" t="s">
        <v>93</v>
      </c>
      <c r="C63" s="82">
        <v>28811</v>
      </c>
      <c r="D63" s="3" t="s">
        <v>608</v>
      </c>
      <c r="E63" s="82" t="s">
        <v>109</v>
      </c>
      <c r="F63" s="82">
        <v>30</v>
      </c>
      <c r="G63" s="82">
        <v>11</v>
      </c>
      <c r="H63" s="445">
        <v>4363</v>
      </c>
      <c r="I63" s="445">
        <v>4363</v>
      </c>
      <c r="J63" s="445">
        <v>9176</v>
      </c>
      <c r="K63" s="449">
        <v>91.302999999999997</v>
      </c>
      <c r="L63" s="448">
        <v>2246.9699999999998</v>
      </c>
      <c r="M63" s="455">
        <v>0.51500000000000001</v>
      </c>
      <c r="N63" s="67">
        <v>0.18990000000000001</v>
      </c>
      <c r="O63" s="67">
        <v>5.1196999999999999</v>
      </c>
      <c r="P63" s="67">
        <v>0.6</v>
      </c>
      <c r="Q63" s="67">
        <v>1812.51</v>
      </c>
      <c r="R63" s="458">
        <f t="shared" si="0"/>
        <v>2215.29</v>
      </c>
      <c r="S63" s="444">
        <f t="shared" si="1"/>
        <v>31.679999999999836</v>
      </c>
    </row>
    <row r="64" spans="1:19" x14ac:dyDescent="0.7">
      <c r="A64" s="82">
        <v>61</v>
      </c>
      <c r="B64" s="3" t="s">
        <v>93</v>
      </c>
      <c r="C64" s="82">
        <v>28815</v>
      </c>
      <c r="D64" s="3" t="s">
        <v>609</v>
      </c>
      <c r="E64" s="82" t="s">
        <v>109</v>
      </c>
      <c r="F64" s="82">
        <v>30</v>
      </c>
      <c r="G64" s="82">
        <v>11</v>
      </c>
      <c r="H64" s="445">
        <v>2800</v>
      </c>
      <c r="I64" s="445">
        <v>2800</v>
      </c>
      <c r="J64" s="445">
        <v>6764</v>
      </c>
      <c r="K64" s="450">
        <v>67.302999999999997</v>
      </c>
      <c r="L64" s="448">
        <v>1805.07</v>
      </c>
      <c r="M64" s="448">
        <v>0.64470000000000005</v>
      </c>
      <c r="N64" s="67">
        <v>0.18990000000000001</v>
      </c>
      <c r="O64" s="67">
        <v>6.81</v>
      </c>
      <c r="P64" s="67">
        <v>0.6</v>
      </c>
      <c r="Q64" s="67">
        <v>1212.28</v>
      </c>
      <c r="R64" s="458">
        <f t="shared" si="0"/>
        <v>1481.6755555555555</v>
      </c>
      <c r="S64" s="444">
        <f t="shared" si="1"/>
        <v>323.39444444444439</v>
      </c>
    </row>
    <row r="65" spans="1:19" x14ac:dyDescent="0.7">
      <c r="A65" s="82">
        <v>62</v>
      </c>
      <c r="B65" s="3" t="s">
        <v>90</v>
      </c>
      <c r="C65" s="82">
        <v>10704</v>
      </c>
      <c r="D65" s="3" t="s">
        <v>610</v>
      </c>
      <c r="E65" s="82" t="s">
        <v>108</v>
      </c>
      <c r="F65" s="82">
        <v>353</v>
      </c>
      <c r="G65" s="82">
        <v>12</v>
      </c>
      <c r="H65" s="445">
        <v>25911</v>
      </c>
      <c r="I65" s="445">
        <v>24900</v>
      </c>
      <c r="J65" s="445">
        <v>104474</v>
      </c>
      <c r="K65" s="449">
        <v>81.084999999999994</v>
      </c>
      <c r="L65" s="448">
        <v>37498.400000000001</v>
      </c>
      <c r="M65" s="448">
        <v>1.506</v>
      </c>
      <c r="N65" s="67">
        <v>0.18990000000000001</v>
      </c>
      <c r="O65" s="67">
        <v>61.643300000000004</v>
      </c>
      <c r="P65" s="67">
        <v>1.2</v>
      </c>
      <c r="Q65" s="67">
        <v>23538.66</v>
      </c>
      <c r="R65" s="458">
        <f t="shared" si="0"/>
        <v>31384.880000000001</v>
      </c>
      <c r="S65" s="444">
        <f t="shared" si="1"/>
        <v>6113.52</v>
      </c>
    </row>
    <row r="66" spans="1:19" x14ac:dyDescent="0.7">
      <c r="A66" s="82">
        <v>63</v>
      </c>
      <c r="B66" s="3" t="s">
        <v>90</v>
      </c>
      <c r="C66" s="82">
        <v>10991</v>
      </c>
      <c r="D66" s="3" t="s">
        <v>611</v>
      </c>
      <c r="E66" s="82" t="s">
        <v>110</v>
      </c>
      <c r="F66" s="82">
        <v>60</v>
      </c>
      <c r="G66" s="82">
        <v>12</v>
      </c>
      <c r="H66" s="445">
        <v>4849</v>
      </c>
      <c r="I66" s="445">
        <v>4490</v>
      </c>
      <c r="J66" s="445">
        <v>16078</v>
      </c>
      <c r="K66" s="450">
        <v>73.415999999999997</v>
      </c>
      <c r="L66" s="455">
        <v>4062.06</v>
      </c>
      <c r="M66" s="448">
        <v>0.90469999999999995</v>
      </c>
      <c r="N66" s="67">
        <v>0.18779999999999999</v>
      </c>
      <c r="O66" s="67">
        <v>10.336499999999999</v>
      </c>
      <c r="P66" s="67">
        <v>0.6</v>
      </c>
      <c r="Q66" s="67">
        <v>3425.19</v>
      </c>
      <c r="R66" s="458">
        <f t="shared" si="0"/>
        <v>4566.92</v>
      </c>
      <c r="S66" s="444">
        <f t="shared" si="1"/>
        <v>-504.86000000000013</v>
      </c>
    </row>
    <row r="67" spans="1:19" x14ac:dyDescent="0.7">
      <c r="A67" s="82">
        <v>64</v>
      </c>
      <c r="B67" s="3" t="s">
        <v>90</v>
      </c>
      <c r="C67" s="82">
        <v>10992</v>
      </c>
      <c r="D67" s="3" t="s">
        <v>612</v>
      </c>
      <c r="E67" s="82" t="s">
        <v>109</v>
      </c>
      <c r="F67" s="82">
        <v>40</v>
      </c>
      <c r="G67" s="82">
        <v>11</v>
      </c>
      <c r="H67" s="445">
        <v>3234</v>
      </c>
      <c r="I67" s="445">
        <v>3233</v>
      </c>
      <c r="J67" s="445">
        <v>8985</v>
      </c>
      <c r="K67" s="450">
        <v>67.052000000000007</v>
      </c>
      <c r="L67" s="448">
        <v>2366.9699999999998</v>
      </c>
      <c r="M67" s="448">
        <v>0.73209999999999997</v>
      </c>
      <c r="N67" s="67">
        <v>0.18779999999999999</v>
      </c>
      <c r="O67" s="67">
        <v>6.4359000000000002</v>
      </c>
      <c r="P67" s="67">
        <v>0.6</v>
      </c>
      <c r="Q67" s="67">
        <v>1812.51</v>
      </c>
      <c r="R67" s="458">
        <f t="shared" si="0"/>
        <v>2215.29</v>
      </c>
      <c r="S67" s="444">
        <f t="shared" si="1"/>
        <v>151.67999999999984</v>
      </c>
    </row>
    <row r="68" spans="1:19" x14ac:dyDescent="0.7">
      <c r="A68" s="82">
        <v>65</v>
      </c>
      <c r="B68" s="3" t="s">
        <v>90</v>
      </c>
      <c r="C68" s="82">
        <v>10993</v>
      </c>
      <c r="D68" s="3" t="s">
        <v>613</v>
      </c>
      <c r="E68" s="82" t="s">
        <v>111</v>
      </c>
      <c r="F68" s="82">
        <v>90</v>
      </c>
      <c r="G68" s="82">
        <v>11</v>
      </c>
      <c r="H68" s="445">
        <v>7509</v>
      </c>
      <c r="I68" s="445">
        <v>7509</v>
      </c>
      <c r="J68" s="445">
        <v>24653</v>
      </c>
      <c r="K68" s="449">
        <v>81.768000000000001</v>
      </c>
      <c r="L68" s="455">
        <v>6228.38</v>
      </c>
      <c r="M68" s="448">
        <v>0.82950000000000002</v>
      </c>
      <c r="N68" s="67">
        <v>0.18779999999999999</v>
      </c>
      <c r="O68" s="67">
        <v>8.6613000000000007</v>
      </c>
      <c r="P68" s="67">
        <v>0.8</v>
      </c>
      <c r="Q68" s="67">
        <v>5195.2299999999996</v>
      </c>
      <c r="R68" s="458">
        <f t="shared" si="0"/>
        <v>6349.7255555555548</v>
      </c>
      <c r="S68" s="444">
        <f t="shared" si="1"/>
        <v>-121.34555555555471</v>
      </c>
    </row>
    <row r="69" spans="1:19" x14ac:dyDescent="0.7">
      <c r="A69" s="82">
        <v>66</v>
      </c>
      <c r="B69" s="3" t="s">
        <v>90</v>
      </c>
      <c r="C69" s="82">
        <v>10994</v>
      </c>
      <c r="D69" s="3" t="s">
        <v>614</v>
      </c>
      <c r="E69" s="82" t="s">
        <v>110</v>
      </c>
      <c r="F69" s="82">
        <v>40</v>
      </c>
      <c r="G69" s="82">
        <v>11</v>
      </c>
      <c r="H69" s="445">
        <v>3117</v>
      </c>
      <c r="I69" s="445">
        <v>3020</v>
      </c>
      <c r="J69" s="445">
        <v>11760</v>
      </c>
      <c r="K69" s="449">
        <v>87.760999999999996</v>
      </c>
      <c r="L69" s="455">
        <v>2042.45</v>
      </c>
      <c r="M69" s="448">
        <v>0.67630000000000001</v>
      </c>
      <c r="N69" s="67">
        <v>0.18779999999999999</v>
      </c>
      <c r="O69" s="67">
        <v>5.5412999999999997</v>
      </c>
      <c r="P69" s="67">
        <v>0.6</v>
      </c>
      <c r="Q69" s="67">
        <v>3425.19</v>
      </c>
      <c r="R69" s="458">
        <f t="shared" ref="R69:R91" si="2">Q69/9*G69</f>
        <v>4186.3433333333332</v>
      </c>
      <c r="S69" s="444">
        <f t="shared" ref="S69:S91" si="3">L69-R69</f>
        <v>-2143.8933333333334</v>
      </c>
    </row>
    <row r="70" spans="1:19" x14ac:dyDescent="0.7">
      <c r="A70" s="82">
        <v>67</v>
      </c>
      <c r="B70" s="3" t="s">
        <v>90</v>
      </c>
      <c r="C70" s="82">
        <v>23367</v>
      </c>
      <c r="D70" s="3" t="s">
        <v>615</v>
      </c>
      <c r="E70" s="82" t="s">
        <v>109</v>
      </c>
      <c r="F70" s="82">
        <v>30</v>
      </c>
      <c r="G70" s="82">
        <v>11</v>
      </c>
      <c r="H70" s="445">
        <v>2506</v>
      </c>
      <c r="I70" s="445">
        <v>2502</v>
      </c>
      <c r="J70" s="445">
        <v>7732</v>
      </c>
      <c r="K70" s="450">
        <v>76.935000000000002</v>
      </c>
      <c r="L70" s="448">
        <v>2278.56</v>
      </c>
      <c r="M70" s="448">
        <v>0.91069999999999995</v>
      </c>
      <c r="N70" s="67">
        <v>0.18779999999999999</v>
      </c>
      <c r="O70" s="67">
        <v>23.3369</v>
      </c>
      <c r="P70" s="67">
        <v>0.6</v>
      </c>
      <c r="Q70" s="67">
        <v>1212.28</v>
      </c>
      <c r="R70" s="458">
        <f t="shared" si="2"/>
        <v>1481.6755555555555</v>
      </c>
      <c r="S70" s="444">
        <f t="shared" si="3"/>
        <v>796.8844444444444</v>
      </c>
    </row>
    <row r="71" spans="1:19" x14ac:dyDescent="0.7">
      <c r="A71" s="82">
        <v>68</v>
      </c>
      <c r="B71" s="3" t="s">
        <v>91</v>
      </c>
      <c r="C71" s="82">
        <v>10671</v>
      </c>
      <c r="D71" s="3" t="s">
        <v>617</v>
      </c>
      <c r="E71" s="82" t="s">
        <v>113</v>
      </c>
      <c r="F71" s="82">
        <v>1143</v>
      </c>
      <c r="G71" s="82">
        <v>11</v>
      </c>
      <c r="H71" s="445">
        <v>79805</v>
      </c>
      <c r="I71" s="445">
        <v>79719</v>
      </c>
      <c r="J71" s="445">
        <v>373843</v>
      </c>
      <c r="K71" s="449">
        <v>97.632999999999996</v>
      </c>
      <c r="L71" s="448">
        <v>187033</v>
      </c>
      <c r="M71" s="448">
        <v>2.3462000000000001</v>
      </c>
      <c r="N71" s="67">
        <v>0.18779999999999999</v>
      </c>
      <c r="O71" s="67">
        <v>47.612699999999997</v>
      </c>
      <c r="P71" s="67">
        <v>1.6</v>
      </c>
      <c r="Q71" s="67">
        <v>133579.96</v>
      </c>
      <c r="R71" s="458">
        <f t="shared" si="2"/>
        <v>163264.39555555553</v>
      </c>
      <c r="S71" s="444">
        <f t="shared" si="3"/>
        <v>23768.604444444471</v>
      </c>
    </row>
    <row r="72" spans="1:19" x14ac:dyDescent="0.7">
      <c r="A72" s="82">
        <v>69</v>
      </c>
      <c r="B72" s="3" t="s">
        <v>91</v>
      </c>
      <c r="C72" s="82">
        <v>11013</v>
      </c>
      <c r="D72" s="3" t="s">
        <v>618</v>
      </c>
      <c r="E72" s="82" t="s">
        <v>110</v>
      </c>
      <c r="F72" s="82">
        <v>60</v>
      </c>
      <c r="G72" s="82">
        <v>11</v>
      </c>
      <c r="H72" s="445">
        <v>4838</v>
      </c>
      <c r="I72" s="445">
        <v>4838</v>
      </c>
      <c r="J72" s="445">
        <v>16051</v>
      </c>
      <c r="K72" s="450">
        <v>79.855999999999995</v>
      </c>
      <c r="L72" s="455">
        <v>3184.12</v>
      </c>
      <c r="M72" s="448">
        <v>0.65810000000000002</v>
      </c>
      <c r="N72" s="67">
        <v>0.18779999999999999</v>
      </c>
      <c r="O72" s="67">
        <v>6.81</v>
      </c>
      <c r="P72" s="67">
        <v>0.6</v>
      </c>
      <c r="Q72" s="67">
        <v>3425.19</v>
      </c>
      <c r="R72" s="458">
        <f t="shared" si="2"/>
        <v>4186.3433333333332</v>
      </c>
      <c r="S72" s="444">
        <f t="shared" si="3"/>
        <v>-1002.2233333333334</v>
      </c>
    </row>
    <row r="73" spans="1:19" x14ac:dyDescent="0.7">
      <c r="A73" s="82">
        <v>70</v>
      </c>
      <c r="B73" s="3" t="s">
        <v>91</v>
      </c>
      <c r="C73" s="82">
        <v>11014</v>
      </c>
      <c r="D73" s="3" t="s">
        <v>619</v>
      </c>
      <c r="E73" s="82" t="s">
        <v>110</v>
      </c>
      <c r="F73" s="82">
        <v>60</v>
      </c>
      <c r="G73" s="82">
        <v>11</v>
      </c>
      <c r="H73" s="445">
        <v>4565</v>
      </c>
      <c r="I73" s="445">
        <v>4557</v>
      </c>
      <c r="J73" s="445">
        <v>15152</v>
      </c>
      <c r="K73" s="450">
        <v>75.382999999999996</v>
      </c>
      <c r="L73" s="448">
        <v>2956.79</v>
      </c>
      <c r="M73" s="448">
        <v>0.64880000000000004</v>
      </c>
      <c r="N73" s="67">
        <v>0.18779999999999999</v>
      </c>
      <c r="O73" s="67">
        <v>7.242</v>
      </c>
      <c r="P73" s="67">
        <v>0.6</v>
      </c>
      <c r="Q73" s="67">
        <v>2322</v>
      </c>
      <c r="R73" s="458">
        <f t="shared" si="2"/>
        <v>2838</v>
      </c>
      <c r="S73" s="444">
        <f t="shared" si="3"/>
        <v>118.78999999999996</v>
      </c>
    </row>
    <row r="74" spans="1:19" x14ac:dyDescent="0.7">
      <c r="A74" s="82">
        <v>71</v>
      </c>
      <c r="B74" s="3" t="s">
        <v>91</v>
      </c>
      <c r="C74" s="82">
        <v>11015</v>
      </c>
      <c r="D74" s="3" t="s">
        <v>620</v>
      </c>
      <c r="E74" s="82" t="s">
        <v>108</v>
      </c>
      <c r="F74" s="82">
        <v>280</v>
      </c>
      <c r="G74" s="82">
        <v>11</v>
      </c>
      <c r="H74" s="445">
        <v>20154</v>
      </c>
      <c r="I74" s="445">
        <v>20154</v>
      </c>
      <c r="J74" s="445">
        <v>71291</v>
      </c>
      <c r="K74" s="450">
        <v>76.003</v>
      </c>
      <c r="L74" s="455">
        <v>27778.7</v>
      </c>
      <c r="M74" s="448">
        <v>1.3783000000000001</v>
      </c>
      <c r="N74" s="67">
        <v>0.18779999999999999</v>
      </c>
      <c r="O74" s="67">
        <v>36.679299999999998</v>
      </c>
      <c r="P74" s="67">
        <v>1.2</v>
      </c>
      <c r="Q74" s="67">
        <v>23538.66</v>
      </c>
      <c r="R74" s="458">
        <f t="shared" si="2"/>
        <v>28769.473333333335</v>
      </c>
      <c r="S74" s="444">
        <f t="shared" si="3"/>
        <v>-990.77333333333445</v>
      </c>
    </row>
    <row r="75" spans="1:19" x14ac:dyDescent="0.7">
      <c r="A75" s="82">
        <v>72</v>
      </c>
      <c r="B75" s="3" t="s">
        <v>91</v>
      </c>
      <c r="C75" s="82">
        <v>11016</v>
      </c>
      <c r="D75" s="3" t="s">
        <v>621</v>
      </c>
      <c r="E75" s="82" t="s">
        <v>112</v>
      </c>
      <c r="F75" s="82">
        <v>8</v>
      </c>
      <c r="G75" s="82">
        <v>11</v>
      </c>
      <c r="H75" s="445">
        <v>833</v>
      </c>
      <c r="I75" s="445">
        <v>833</v>
      </c>
      <c r="J75" s="445">
        <v>1431</v>
      </c>
      <c r="K75" s="450">
        <v>53.396000000000001</v>
      </c>
      <c r="L75" s="455">
        <v>458.654</v>
      </c>
      <c r="M75" s="455">
        <v>0.55059999999999998</v>
      </c>
      <c r="N75" s="67">
        <v>0.24129999999999999</v>
      </c>
      <c r="O75" s="67">
        <v>1.3614999999999999</v>
      </c>
      <c r="P75" s="67">
        <v>0.6</v>
      </c>
      <c r="Q75" s="67">
        <v>557.70000000000005</v>
      </c>
      <c r="R75" s="458">
        <f t="shared" si="2"/>
        <v>681.63333333333333</v>
      </c>
      <c r="S75" s="444">
        <f t="shared" si="3"/>
        <v>-222.97933333333333</v>
      </c>
    </row>
    <row r="76" spans="1:19" x14ac:dyDescent="0.7">
      <c r="A76" s="82">
        <v>73</v>
      </c>
      <c r="B76" s="3" t="s">
        <v>91</v>
      </c>
      <c r="C76" s="82">
        <v>11017</v>
      </c>
      <c r="D76" s="3" t="s">
        <v>622</v>
      </c>
      <c r="E76" s="82" t="s">
        <v>109</v>
      </c>
      <c r="F76" s="82">
        <v>40</v>
      </c>
      <c r="G76" s="82">
        <v>11</v>
      </c>
      <c r="H76" s="445">
        <v>4379</v>
      </c>
      <c r="I76" s="445">
        <v>4378</v>
      </c>
      <c r="J76" s="445">
        <v>11121</v>
      </c>
      <c r="K76" s="449">
        <v>82.992999999999995</v>
      </c>
      <c r="L76" s="448">
        <v>2754.21</v>
      </c>
      <c r="M76" s="448">
        <v>0.62909999999999999</v>
      </c>
      <c r="N76" s="67">
        <v>0.18779999999999999</v>
      </c>
      <c r="O76" s="67">
        <v>7.9508999999999999</v>
      </c>
      <c r="P76" s="67">
        <v>0.6</v>
      </c>
      <c r="Q76" s="67">
        <v>1812.51</v>
      </c>
      <c r="R76" s="458">
        <f t="shared" si="2"/>
        <v>2215.29</v>
      </c>
      <c r="S76" s="444">
        <f t="shared" si="3"/>
        <v>538.92000000000007</v>
      </c>
    </row>
    <row r="77" spans="1:19" x14ac:dyDescent="0.7">
      <c r="A77" s="82">
        <v>74</v>
      </c>
      <c r="B77" s="3" t="s">
        <v>91</v>
      </c>
      <c r="C77" s="82">
        <v>11018</v>
      </c>
      <c r="D77" s="3" t="s">
        <v>623</v>
      </c>
      <c r="E77" s="82" t="s">
        <v>111</v>
      </c>
      <c r="F77" s="82">
        <v>137</v>
      </c>
      <c r="G77" s="82">
        <v>11</v>
      </c>
      <c r="H77" s="445">
        <v>11870</v>
      </c>
      <c r="I77" s="445">
        <v>11870</v>
      </c>
      <c r="J77" s="445">
        <v>38654</v>
      </c>
      <c r="K77" s="449">
        <v>84.222999999999999</v>
      </c>
      <c r="L77" s="448">
        <v>12981.6</v>
      </c>
      <c r="M77" s="448">
        <v>1.0936999999999999</v>
      </c>
      <c r="N77" s="67">
        <v>0.18779999999999999</v>
      </c>
      <c r="O77" s="67">
        <v>36.679299999999998</v>
      </c>
      <c r="P77" s="67">
        <v>0.8</v>
      </c>
      <c r="Q77" s="67">
        <v>7482.47</v>
      </c>
      <c r="R77" s="458">
        <f t="shared" si="2"/>
        <v>9145.2411111111105</v>
      </c>
      <c r="S77" s="444">
        <f t="shared" si="3"/>
        <v>3836.3588888888899</v>
      </c>
    </row>
    <row r="78" spans="1:19" x14ac:dyDescent="0.7">
      <c r="A78" s="82">
        <v>75</v>
      </c>
      <c r="B78" s="3" t="s">
        <v>91</v>
      </c>
      <c r="C78" s="82">
        <v>11019</v>
      </c>
      <c r="D78" s="3" t="s">
        <v>624</v>
      </c>
      <c r="E78" s="82" t="s">
        <v>109</v>
      </c>
      <c r="F78" s="82">
        <v>30</v>
      </c>
      <c r="G78" s="82">
        <v>11</v>
      </c>
      <c r="H78" s="445">
        <v>2291</v>
      </c>
      <c r="I78" s="445">
        <v>2291</v>
      </c>
      <c r="J78" s="445">
        <v>6654</v>
      </c>
      <c r="K78" s="450">
        <v>66.209000000000003</v>
      </c>
      <c r="L78" s="448">
        <v>1698.47</v>
      </c>
      <c r="M78" s="448">
        <v>0.74139999999999995</v>
      </c>
      <c r="N78" s="67">
        <v>0.18990000000000001</v>
      </c>
      <c r="O78" s="67">
        <v>7.3738000000000001</v>
      </c>
      <c r="P78" s="67">
        <v>0.6</v>
      </c>
      <c r="Q78" s="67">
        <v>1212.28</v>
      </c>
      <c r="R78" s="458">
        <f t="shared" si="2"/>
        <v>1481.6755555555555</v>
      </c>
      <c r="S78" s="444">
        <f t="shared" si="3"/>
        <v>216.79444444444448</v>
      </c>
    </row>
    <row r="79" spans="1:19" x14ac:dyDescent="0.7">
      <c r="A79" s="82">
        <v>76</v>
      </c>
      <c r="B79" s="3" t="s">
        <v>91</v>
      </c>
      <c r="C79" s="82">
        <v>11020</v>
      </c>
      <c r="D79" s="3" t="s">
        <v>625</v>
      </c>
      <c r="E79" s="82" t="s">
        <v>109</v>
      </c>
      <c r="F79" s="82">
        <v>30</v>
      </c>
      <c r="G79" s="82">
        <v>11</v>
      </c>
      <c r="H79" s="445">
        <v>2071</v>
      </c>
      <c r="I79" s="445">
        <v>2071</v>
      </c>
      <c r="J79" s="445">
        <v>4778</v>
      </c>
      <c r="K79" s="450">
        <v>47.542000000000002</v>
      </c>
      <c r="L79" s="455">
        <v>1331.95</v>
      </c>
      <c r="M79" s="448">
        <v>0.6431</v>
      </c>
      <c r="N79" s="67">
        <v>0.18779999999999999</v>
      </c>
      <c r="O79" s="67">
        <v>6.2629000000000001</v>
      </c>
      <c r="P79" s="67">
        <v>0.6</v>
      </c>
      <c r="Q79" s="67">
        <v>1212.28</v>
      </c>
      <c r="R79" s="458">
        <f t="shared" si="2"/>
        <v>1481.6755555555555</v>
      </c>
      <c r="S79" s="444">
        <f t="shared" si="3"/>
        <v>-149.7255555555555</v>
      </c>
    </row>
    <row r="80" spans="1:19" x14ac:dyDescent="0.7">
      <c r="A80" s="82">
        <v>77</v>
      </c>
      <c r="B80" s="3" t="s">
        <v>91</v>
      </c>
      <c r="C80" s="82">
        <v>11021</v>
      </c>
      <c r="D80" s="3" t="s">
        <v>626</v>
      </c>
      <c r="E80" s="82" t="s">
        <v>109</v>
      </c>
      <c r="F80" s="82">
        <v>30</v>
      </c>
      <c r="G80" s="82">
        <v>11</v>
      </c>
      <c r="H80" s="445">
        <v>3050</v>
      </c>
      <c r="I80" s="445">
        <v>3050</v>
      </c>
      <c r="J80" s="445">
        <v>8439</v>
      </c>
      <c r="K80" s="449">
        <v>83.97</v>
      </c>
      <c r="L80" s="455">
        <v>2011.06</v>
      </c>
      <c r="M80" s="448">
        <v>0.65939999999999999</v>
      </c>
      <c r="N80" s="67">
        <v>0.18779999999999999</v>
      </c>
      <c r="O80" s="67">
        <v>9.4794999999999998</v>
      </c>
      <c r="P80" s="67">
        <v>0.6</v>
      </c>
      <c r="Q80" s="67">
        <v>1812.51</v>
      </c>
      <c r="R80" s="458">
        <f t="shared" si="2"/>
        <v>2215.29</v>
      </c>
      <c r="S80" s="444">
        <f t="shared" si="3"/>
        <v>-204.23000000000002</v>
      </c>
    </row>
    <row r="81" spans="1:19" x14ac:dyDescent="0.7">
      <c r="A81" s="82">
        <v>78</v>
      </c>
      <c r="B81" s="3" t="s">
        <v>91</v>
      </c>
      <c r="C81" s="82">
        <v>11022</v>
      </c>
      <c r="D81" s="3" t="s">
        <v>627</v>
      </c>
      <c r="E81" s="82" t="s">
        <v>110</v>
      </c>
      <c r="F81" s="82">
        <v>55</v>
      </c>
      <c r="G81" s="82">
        <v>11</v>
      </c>
      <c r="H81" s="445">
        <v>5705</v>
      </c>
      <c r="I81" s="445">
        <v>5705</v>
      </c>
      <c r="J81" s="445">
        <v>18328</v>
      </c>
      <c r="K81" s="449">
        <v>99.474000000000004</v>
      </c>
      <c r="L81" s="448">
        <v>3987.36</v>
      </c>
      <c r="M81" s="448">
        <v>0.69889999999999997</v>
      </c>
      <c r="N81" s="67">
        <v>0.18779999999999999</v>
      </c>
      <c r="O81" s="67">
        <v>6.7354000000000003</v>
      </c>
      <c r="P81" s="67">
        <v>0.6</v>
      </c>
      <c r="Q81" s="67">
        <v>2322</v>
      </c>
      <c r="R81" s="458">
        <f t="shared" si="2"/>
        <v>2838</v>
      </c>
      <c r="S81" s="444">
        <f t="shared" si="3"/>
        <v>1149.3600000000001</v>
      </c>
    </row>
    <row r="82" spans="1:19" x14ac:dyDescent="0.7">
      <c r="A82" s="82">
        <v>79</v>
      </c>
      <c r="B82" s="3" t="s">
        <v>91</v>
      </c>
      <c r="C82" s="82">
        <v>11023</v>
      </c>
      <c r="D82" s="3" t="s">
        <v>628</v>
      </c>
      <c r="E82" s="82" t="s">
        <v>111</v>
      </c>
      <c r="F82" s="82">
        <v>126</v>
      </c>
      <c r="G82" s="82">
        <v>11</v>
      </c>
      <c r="H82" s="445">
        <v>10631</v>
      </c>
      <c r="I82" s="445">
        <v>10631</v>
      </c>
      <c r="J82" s="445">
        <v>33309</v>
      </c>
      <c r="K82" s="450">
        <v>78.912999999999997</v>
      </c>
      <c r="L82" s="448">
        <v>10521</v>
      </c>
      <c r="M82" s="448">
        <v>0.98970000000000002</v>
      </c>
      <c r="N82" s="67">
        <v>0.18779999999999999</v>
      </c>
      <c r="O82" s="67">
        <v>31.523499999999999</v>
      </c>
      <c r="P82" s="67">
        <v>0.8</v>
      </c>
      <c r="Q82" s="67">
        <v>7482.47</v>
      </c>
      <c r="R82" s="458">
        <f t="shared" si="2"/>
        <v>9145.2411111111105</v>
      </c>
      <c r="S82" s="444">
        <f t="shared" si="3"/>
        <v>1375.7588888888895</v>
      </c>
    </row>
    <row r="83" spans="1:19" x14ac:dyDescent="0.7">
      <c r="A83" s="82">
        <v>80</v>
      </c>
      <c r="B83" s="3" t="s">
        <v>91</v>
      </c>
      <c r="C83" s="82">
        <v>11024</v>
      </c>
      <c r="D83" s="3" t="s">
        <v>629</v>
      </c>
      <c r="E83" s="82" t="s">
        <v>109</v>
      </c>
      <c r="F83" s="82">
        <v>60</v>
      </c>
      <c r="G83" s="82">
        <v>11</v>
      </c>
      <c r="H83" s="445">
        <v>6394</v>
      </c>
      <c r="I83" s="445">
        <v>6394</v>
      </c>
      <c r="J83" s="445">
        <v>18378</v>
      </c>
      <c r="K83" s="449">
        <v>91.433000000000007</v>
      </c>
      <c r="L83" s="448">
        <v>3598.49</v>
      </c>
      <c r="M83" s="455">
        <v>0.56279999999999997</v>
      </c>
      <c r="N83" s="67">
        <v>0.18779999999999999</v>
      </c>
      <c r="O83" s="67">
        <v>5.6814999999999998</v>
      </c>
      <c r="P83" s="67">
        <v>0.6</v>
      </c>
      <c r="Q83" s="67">
        <v>1812.51</v>
      </c>
      <c r="R83" s="458">
        <f t="shared" si="2"/>
        <v>2215.29</v>
      </c>
      <c r="S83" s="444">
        <f t="shared" si="3"/>
        <v>1383.1999999999998</v>
      </c>
    </row>
    <row r="84" spans="1:19" x14ac:dyDescent="0.7">
      <c r="A84" s="82">
        <v>81</v>
      </c>
      <c r="B84" s="3" t="s">
        <v>91</v>
      </c>
      <c r="C84" s="82">
        <v>11025</v>
      </c>
      <c r="D84" s="3" t="s">
        <v>630</v>
      </c>
      <c r="E84" s="82" t="s">
        <v>111</v>
      </c>
      <c r="F84" s="82">
        <v>114</v>
      </c>
      <c r="G84" s="82">
        <v>11</v>
      </c>
      <c r="H84" s="445">
        <v>8570</v>
      </c>
      <c r="I84" s="445">
        <v>8570</v>
      </c>
      <c r="J84" s="445">
        <v>29650</v>
      </c>
      <c r="K84" s="450">
        <v>77.638000000000005</v>
      </c>
      <c r="L84" s="455">
        <v>7326.68</v>
      </c>
      <c r="M84" s="448">
        <v>0.85489999999999999</v>
      </c>
      <c r="N84" s="67">
        <v>0.18779999999999999</v>
      </c>
      <c r="O84" s="67">
        <v>29.4345</v>
      </c>
      <c r="P84" s="67">
        <v>0.8</v>
      </c>
      <c r="Q84" s="67">
        <v>7482.47</v>
      </c>
      <c r="R84" s="458">
        <f t="shared" si="2"/>
        <v>9145.2411111111105</v>
      </c>
      <c r="S84" s="444">
        <f t="shared" si="3"/>
        <v>-1818.5611111111102</v>
      </c>
    </row>
    <row r="85" spans="1:19" x14ac:dyDescent="0.7">
      <c r="A85" s="82">
        <v>82</v>
      </c>
      <c r="B85" s="3" t="s">
        <v>91</v>
      </c>
      <c r="C85" s="82">
        <v>11026</v>
      </c>
      <c r="D85" s="3" t="s">
        <v>631</v>
      </c>
      <c r="E85" s="82" t="s">
        <v>109</v>
      </c>
      <c r="F85" s="82">
        <v>30</v>
      </c>
      <c r="G85" s="82">
        <v>11</v>
      </c>
      <c r="H85" s="445">
        <v>2613</v>
      </c>
      <c r="I85" s="445">
        <v>2613</v>
      </c>
      <c r="J85" s="445">
        <v>6327</v>
      </c>
      <c r="K85" s="450">
        <v>62.954999999999998</v>
      </c>
      <c r="L85" s="455">
        <v>1424.67</v>
      </c>
      <c r="M85" s="455">
        <v>0.54520000000000002</v>
      </c>
      <c r="N85" s="67">
        <v>0.18779999999999999</v>
      </c>
      <c r="O85" s="67">
        <v>7.242</v>
      </c>
      <c r="P85" s="67">
        <v>0.6</v>
      </c>
      <c r="Q85" s="67">
        <v>1212.28</v>
      </c>
      <c r="R85" s="458">
        <f t="shared" si="2"/>
        <v>1481.6755555555555</v>
      </c>
      <c r="S85" s="444">
        <f t="shared" si="3"/>
        <v>-57.005555555555475</v>
      </c>
    </row>
    <row r="86" spans="1:19" x14ac:dyDescent="0.7">
      <c r="A86" s="82">
        <v>83</v>
      </c>
      <c r="B86" s="3" t="s">
        <v>91</v>
      </c>
      <c r="C86" s="82">
        <v>11027</v>
      </c>
      <c r="D86" s="3" t="s">
        <v>632</v>
      </c>
      <c r="E86" s="82" t="s">
        <v>109</v>
      </c>
      <c r="F86" s="82">
        <v>30</v>
      </c>
      <c r="G86" s="82">
        <v>11</v>
      </c>
      <c r="H86" s="445">
        <v>2370</v>
      </c>
      <c r="I86" s="445">
        <v>2370</v>
      </c>
      <c r="J86" s="445">
        <v>6215</v>
      </c>
      <c r="K86" s="450">
        <v>61.841000000000001</v>
      </c>
      <c r="L86" s="448">
        <v>1493.28</v>
      </c>
      <c r="M86" s="448">
        <v>0.63009999999999999</v>
      </c>
      <c r="N86" s="67">
        <v>0.18990000000000001</v>
      </c>
      <c r="O86" s="67">
        <v>7.3738000000000001</v>
      </c>
      <c r="P86" s="67">
        <v>0.6</v>
      </c>
      <c r="Q86" s="67">
        <v>1212.28</v>
      </c>
      <c r="R86" s="458">
        <f t="shared" si="2"/>
        <v>1481.6755555555555</v>
      </c>
      <c r="S86" s="444">
        <f t="shared" si="3"/>
        <v>11.604444444444425</v>
      </c>
    </row>
    <row r="87" spans="1:19" x14ac:dyDescent="0.7">
      <c r="A87" s="82">
        <v>84</v>
      </c>
      <c r="B87" s="3" t="s">
        <v>91</v>
      </c>
      <c r="C87" s="82">
        <v>11028</v>
      </c>
      <c r="D87" s="3" t="s">
        <v>633</v>
      </c>
      <c r="E87" s="82" t="s">
        <v>109</v>
      </c>
      <c r="F87" s="82">
        <v>30</v>
      </c>
      <c r="G87" s="82">
        <v>11</v>
      </c>
      <c r="H87" s="445">
        <v>3506</v>
      </c>
      <c r="I87" s="445">
        <v>3506</v>
      </c>
      <c r="J87" s="445">
        <v>7548</v>
      </c>
      <c r="K87" s="450">
        <v>75.103999999999999</v>
      </c>
      <c r="L87" s="448">
        <v>2149.29</v>
      </c>
      <c r="M87" s="448">
        <v>0.61299999999999999</v>
      </c>
      <c r="N87" s="67">
        <v>0.18779999999999999</v>
      </c>
      <c r="O87" s="67">
        <v>6.4359000000000002</v>
      </c>
      <c r="P87" s="67">
        <v>0.6</v>
      </c>
      <c r="Q87" s="67">
        <v>1212.28</v>
      </c>
      <c r="R87" s="458">
        <f t="shared" si="2"/>
        <v>1481.6755555555555</v>
      </c>
      <c r="S87" s="444">
        <f t="shared" si="3"/>
        <v>667.61444444444442</v>
      </c>
    </row>
    <row r="88" spans="1:19" x14ac:dyDescent="0.7">
      <c r="A88" s="82">
        <v>85</v>
      </c>
      <c r="B88" s="3" t="s">
        <v>91</v>
      </c>
      <c r="C88" s="82">
        <v>11029</v>
      </c>
      <c r="D88" s="3" t="s">
        <v>634</v>
      </c>
      <c r="E88" s="82" t="s">
        <v>109</v>
      </c>
      <c r="F88" s="82">
        <v>30</v>
      </c>
      <c r="G88" s="82">
        <v>11</v>
      </c>
      <c r="H88" s="445">
        <v>2923</v>
      </c>
      <c r="I88" s="445">
        <v>2922</v>
      </c>
      <c r="J88" s="445">
        <v>5370</v>
      </c>
      <c r="K88" s="450">
        <v>53.433</v>
      </c>
      <c r="L88" s="448">
        <v>1625.58</v>
      </c>
      <c r="M88" s="455">
        <v>0.55630000000000002</v>
      </c>
      <c r="N88" s="67">
        <v>0.18779999999999999</v>
      </c>
      <c r="O88" s="67">
        <v>5.9878999999999998</v>
      </c>
      <c r="P88" s="67">
        <v>0.6</v>
      </c>
      <c r="Q88" s="67">
        <v>1212.28</v>
      </c>
      <c r="R88" s="458">
        <f t="shared" si="2"/>
        <v>1481.6755555555555</v>
      </c>
      <c r="S88" s="444">
        <f t="shared" si="3"/>
        <v>143.90444444444438</v>
      </c>
    </row>
    <row r="89" spans="1:19" x14ac:dyDescent="0.7">
      <c r="A89" s="82">
        <v>86</v>
      </c>
      <c r="B89" s="3" t="s">
        <v>91</v>
      </c>
      <c r="C89" s="82">
        <v>11446</v>
      </c>
      <c r="D89" s="3" t="s">
        <v>635</v>
      </c>
      <c r="E89" s="82" t="s">
        <v>111</v>
      </c>
      <c r="F89" s="82">
        <v>139</v>
      </c>
      <c r="G89" s="82">
        <v>11</v>
      </c>
      <c r="H89" s="445">
        <v>11300</v>
      </c>
      <c r="I89" s="445">
        <v>11280</v>
      </c>
      <c r="J89" s="445">
        <v>38502</v>
      </c>
      <c r="K89" s="449">
        <v>82.683999999999997</v>
      </c>
      <c r="L89" s="448">
        <v>12030</v>
      </c>
      <c r="M89" s="448">
        <v>1.0665</v>
      </c>
      <c r="N89" s="67">
        <v>0.18779999999999999</v>
      </c>
      <c r="O89" s="67">
        <v>12.1431</v>
      </c>
      <c r="P89" s="67">
        <v>0.8</v>
      </c>
      <c r="Q89" s="67">
        <v>7482.47</v>
      </c>
      <c r="R89" s="458">
        <f t="shared" si="2"/>
        <v>9145.2411111111105</v>
      </c>
      <c r="S89" s="444">
        <f t="shared" si="3"/>
        <v>2884.7588888888895</v>
      </c>
    </row>
    <row r="90" spans="1:19" x14ac:dyDescent="0.7">
      <c r="A90" s="82">
        <v>87</v>
      </c>
      <c r="B90" s="3" t="s">
        <v>91</v>
      </c>
      <c r="C90" s="82">
        <v>25058</v>
      </c>
      <c r="D90" s="3" t="s">
        <v>636</v>
      </c>
      <c r="E90" s="82" t="s">
        <v>109</v>
      </c>
      <c r="F90" s="82">
        <v>30</v>
      </c>
      <c r="G90" s="82">
        <v>11</v>
      </c>
      <c r="H90" s="445">
        <v>2200</v>
      </c>
      <c r="I90" s="445">
        <v>2200</v>
      </c>
      <c r="J90" s="445">
        <v>6739</v>
      </c>
      <c r="K90" s="450">
        <v>67.055000000000007</v>
      </c>
      <c r="L90" s="455">
        <v>1409.86</v>
      </c>
      <c r="M90" s="448">
        <v>0.64080000000000004</v>
      </c>
      <c r="N90" s="67">
        <v>0.19600000000000001</v>
      </c>
      <c r="O90" s="67">
        <v>6.81</v>
      </c>
      <c r="P90" s="67">
        <v>0.6</v>
      </c>
      <c r="Q90" s="67">
        <v>1212.28</v>
      </c>
      <c r="R90" s="458">
        <f t="shared" si="2"/>
        <v>1481.6755555555555</v>
      </c>
      <c r="S90" s="444">
        <f t="shared" si="3"/>
        <v>-71.815555555555648</v>
      </c>
    </row>
    <row r="91" spans="1:19" x14ac:dyDescent="0.7">
      <c r="A91" s="82">
        <v>88</v>
      </c>
      <c r="B91" s="3" t="s">
        <v>91</v>
      </c>
      <c r="C91" s="82">
        <v>25059</v>
      </c>
      <c r="D91" s="3" t="s">
        <v>637</v>
      </c>
      <c r="E91" s="82" t="s">
        <v>112</v>
      </c>
      <c r="F91" s="82">
        <v>30</v>
      </c>
      <c r="G91" s="82">
        <v>11</v>
      </c>
      <c r="H91" s="445">
        <v>2082</v>
      </c>
      <c r="I91" s="445">
        <v>2082</v>
      </c>
      <c r="J91" s="445">
        <v>5440</v>
      </c>
      <c r="K91" s="450">
        <v>54.128999999999998</v>
      </c>
      <c r="L91" s="448">
        <v>1287.73</v>
      </c>
      <c r="M91" s="448">
        <v>0.61850000000000005</v>
      </c>
      <c r="N91" s="67">
        <v>0.18990000000000001</v>
      </c>
      <c r="O91" s="67">
        <v>8.2584</v>
      </c>
      <c r="P91" s="67">
        <v>0.6</v>
      </c>
      <c r="Q91" s="67">
        <v>835.52</v>
      </c>
      <c r="R91" s="458">
        <f t="shared" si="2"/>
        <v>1021.1911111111111</v>
      </c>
      <c r="S91" s="444">
        <f t="shared" si="3"/>
        <v>266.53888888888889</v>
      </c>
    </row>
  </sheetData>
  <autoFilter ref="A3:S3" xr:uid="{C78F3E91-9171-43E2-BCEC-8FEC35F98F6B}"/>
  <mergeCells count="1">
    <mergeCell ref="A1:Q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BC141-6871-4F37-BDAD-16739B74C33E}">
  <dimension ref="A1:K103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H27" sqref="H27"/>
    </sheetView>
  </sheetViews>
  <sheetFormatPr defaultRowHeight="13.8" x14ac:dyDescent="0.25"/>
  <cols>
    <col min="1" max="1" width="8.3984375" style="461" customWidth="1"/>
    <col min="2" max="2" width="13.09765625" style="461" customWidth="1"/>
    <col min="3" max="3" width="14.5" style="462" customWidth="1"/>
    <col min="4" max="4" width="26.09765625" style="461" customWidth="1"/>
    <col min="5" max="10" width="12.59765625" style="461" customWidth="1"/>
    <col min="11" max="16384" width="8.796875" style="461"/>
  </cols>
  <sheetData>
    <row r="1" spans="1:11" ht="19.8" customHeight="1" x14ac:dyDescent="0.25">
      <c r="A1" s="656" t="s">
        <v>929</v>
      </c>
      <c r="B1" s="656"/>
      <c r="C1" s="656"/>
      <c r="D1" s="656"/>
      <c r="E1" s="656"/>
      <c r="F1" s="656"/>
      <c r="G1" s="656"/>
      <c r="H1" s="656"/>
      <c r="I1" s="656"/>
      <c r="J1" s="656"/>
    </row>
    <row r="2" spans="1:11" x14ac:dyDescent="0.25">
      <c r="A2" s="657" t="s">
        <v>927</v>
      </c>
      <c r="B2" s="657"/>
      <c r="C2" s="657"/>
      <c r="D2" s="657"/>
      <c r="E2" s="657"/>
      <c r="F2" s="657"/>
      <c r="G2" s="657"/>
      <c r="H2" s="657"/>
      <c r="I2" s="657"/>
      <c r="J2" s="657"/>
    </row>
    <row r="3" spans="1:11" x14ac:dyDescent="0.25">
      <c r="A3" s="657" t="s">
        <v>928</v>
      </c>
      <c r="B3" s="657"/>
      <c r="C3" s="657"/>
      <c r="D3" s="657"/>
      <c r="E3" s="657"/>
      <c r="F3" s="657"/>
      <c r="G3" s="657"/>
      <c r="H3" s="657"/>
      <c r="I3" s="657"/>
      <c r="J3" s="657"/>
    </row>
    <row r="4" spans="1:11" x14ac:dyDescent="0.25">
      <c r="A4" s="717" t="s">
        <v>926</v>
      </c>
      <c r="B4" s="717" t="s">
        <v>88</v>
      </c>
      <c r="C4" s="717" t="s">
        <v>920</v>
      </c>
      <c r="D4" s="717" t="s">
        <v>921</v>
      </c>
      <c r="E4" s="728" t="s">
        <v>922</v>
      </c>
      <c r="F4" s="728" t="s">
        <v>704</v>
      </c>
      <c r="G4" s="728" t="s">
        <v>923</v>
      </c>
      <c r="H4" s="729" t="s">
        <v>703</v>
      </c>
      <c r="I4" s="729" t="s">
        <v>924</v>
      </c>
      <c r="J4" s="725" t="s">
        <v>925</v>
      </c>
    </row>
    <row r="5" spans="1:11" ht="15" x14ac:dyDescent="0.25">
      <c r="A5" s="717">
        <v>1</v>
      </c>
      <c r="B5" s="716" t="s">
        <v>95</v>
      </c>
      <c r="C5" s="717" t="s">
        <v>5</v>
      </c>
      <c r="D5" s="716" t="s">
        <v>549</v>
      </c>
      <c r="E5" s="719">
        <v>24561</v>
      </c>
      <c r="F5" s="719">
        <v>23639</v>
      </c>
      <c r="G5" s="722">
        <v>96.25</v>
      </c>
      <c r="H5" s="719">
        <v>922</v>
      </c>
      <c r="I5" s="722">
        <v>3.75</v>
      </c>
      <c r="J5" s="719">
        <v>85</v>
      </c>
      <c r="K5" s="721"/>
    </row>
    <row r="6" spans="1:11" ht="15" x14ac:dyDescent="0.25">
      <c r="A6" s="717">
        <v>2</v>
      </c>
      <c r="B6" s="716" t="s">
        <v>95</v>
      </c>
      <c r="C6" s="717" t="s">
        <v>63</v>
      </c>
      <c r="D6" s="716" t="s">
        <v>550</v>
      </c>
      <c r="E6" s="719">
        <v>2280</v>
      </c>
      <c r="F6" s="719">
        <v>2119</v>
      </c>
      <c r="G6" s="722">
        <v>92.94</v>
      </c>
      <c r="H6" s="719">
        <v>161</v>
      </c>
      <c r="I6" s="722">
        <v>7.06</v>
      </c>
      <c r="J6" s="719">
        <v>18</v>
      </c>
      <c r="K6" s="721"/>
    </row>
    <row r="7" spans="1:11" ht="15" x14ac:dyDescent="0.25">
      <c r="A7" s="717">
        <v>3</v>
      </c>
      <c r="B7" s="716" t="s">
        <v>95</v>
      </c>
      <c r="C7" s="717" t="s">
        <v>64</v>
      </c>
      <c r="D7" s="716" t="s">
        <v>551</v>
      </c>
      <c r="E7" s="719">
        <v>2707</v>
      </c>
      <c r="F7" s="719">
        <v>2675</v>
      </c>
      <c r="G7" s="722">
        <v>98.82</v>
      </c>
      <c r="H7" s="719">
        <v>32</v>
      </c>
      <c r="I7" s="722">
        <v>1.18</v>
      </c>
      <c r="J7" s="719">
        <v>2</v>
      </c>
      <c r="K7" s="721"/>
    </row>
    <row r="8" spans="1:11" ht="15" x14ac:dyDescent="0.25">
      <c r="A8" s="717">
        <v>4</v>
      </c>
      <c r="B8" s="716" t="s">
        <v>95</v>
      </c>
      <c r="C8" s="717" t="s">
        <v>65</v>
      </c>
      <c r="D8" s="716" t="s">
        <v>552</v>
      </c>
      <c r="E8" s="719">
        <v>2964</v>
      </c>
      <c r="F8" s="719">
        <v>2644</v>
      </c>
      <c r="G8" s="722">
        <v>89.2</v>
      </c>
      <c r="H8" s="719">
        <v>320</v>
      </c>
      <c r="I8" s="722">
        <v>10.8</v>
      </c>
      <c r="J8" s="719">
        <v>35</v>
      </c>
      <c r="K8" s="721"/>
    </row>
    <row r="9" spans="1:11" ht="15" x14ac:dyDescent="0.25">
      <c r="A9" s="717">
        <v>5</v>
      </c>
      <c r="B9" s="716" t="s">
        <v>95</v>
      </c>
      <c r="C9" s="717" t="s">
        <v>66</v>
      </c>
      <c r="D9" s="716" t="s">
        <v>553</v>
      </c>
      <c r="E9" s="719">
        <v>1689</v>
      </c>
      <c r="F9" s="719">
        <v>1593</v>
      </c>
      <c r="G9" s="722">
        <v>94.32</v>
      </c>
      <c r="H9" s="719">
        <v>96</v>
      </c>
      <c r="I9" s="722">
        <v>5.68</v>
      </c>
      <c r="J9" s="719">
        <v>3</v>
      </c>
      <c r="K9" s="721"/>
    </row>
    <row r="10" spans="1:11" ht="15" x14ac:dyDescent="0.25">
      <c r="A10" s="717">
        <v>6</v>
      </c>
      <c r="B10" s="716" t="s">
        <v>95</v>
      </c>
      <c r="C10" s="717" t="s">
        <v>67</v>
      </c>
      <c r="D10" s="716" t="s">
        <v>554</v>
      </c>
      <c r="E10" s="719">
        <v>3325</v>
      </c>
      <c r="F10" s="719">
        <v>3056</v>
      </c>
      <c r="G10" s="722">
        <v>91.91</v>
      </c>
      <c r="H10" s="719">
        <v>269</v>
      </c>
      <c r="I10" s="722">
        <v>8.09</v>
      </c>
      <c r="J10" s="719">
        <v>9</v>
      </c>
      <c r="K10" s="721"/>
    </row>
    <row r="11" spans="1:11" ht="15" x14ac:dyDescent="0.25">
      <c r="A11" s="717">
        <v>7</v>
      </c>
      <c r="B11" s="716" t="s">
        <v>95</v>
      </c>
      <c r="C11" s="717" t="s">
        <v>68</v>
      </c>
      <c r="D11" s="716" t="s">
        <v>555</v>
      </c>
      <c r="E11" s="719">
        <v>4371</v>
      </c>
      <c r="F11" s="719">
        <v>4316</v>
      </c>
      <c r="G11" s="722">
        <v>98.74</v>
      </c>
      <c r="H11" s="719">
        <v>55</v>
      </c>
      <c r="I11" s="722">
        <v>1.26</v>
      </c>
      <c r="J11" s="719">
        <v>0</v>
      </c>
      <c r="K11" s="721"/>
    </row>
    <row r="12" spans="1:11" ht="15" x14ac:dyDescent="0.25">
      <c r="A12" s="717">
        <v>8</v>
      </c>
      <c r="B12" s="716" t="s">
        <v>95</v>
      </c>
      <c r="C12" s="717" t="s">
        <v>69</v>
      </c>
      <c r="D12" s="716" t="s">
        <v>556</v>
      </c>
      <c r="E12" s="719">
        <v>6094</v>
      </c>
      <c r="F12" s="719">
        <v>5843</v>
      </c>
      <c r="G12" s="722">
        <v>95.88</v>
      </c>
      <c r="H12" s="719">
        <v>251</v>
      </c>
      <c r="I12" s="722">
        <v>4.12</v>
      </c>
      <c r="J12" s="719">
        <v>60</v>
      </c>
      <c r="K12" s="721"/>
    </row>
    <row r="13" spans="1:11" ht="15" x14ac:dyDescent="0.25">
      <c r="A13" s="717">
        <v>9</v>
      </c>
      <c r="B13" s="716" t="s">
        <v>95</v>
      </c>
      <c r="C13" s="717" t="s">
        <v>70</v>
      </c>
      <c r="D13" s="716" t="s">
        <v>557</v>
      </c>
      <c r="E13" s="719">
        <v>2757</v>
      </c>
      <c r="F13" s="719">
        <v>2633</v>
      </c>
      <c r="G13" s="722">
        <v>95.5</v>
      </c>
      <c r="H13" s="719">
        <v>124</v>
      </c>
      <c r="I13" s="722">
        <v>4.5</v>
      </c>
      <c r="J13" s="719">
        <v>30</v>
      </c>
      <c r="K13" s="721"/>
    </row>
    <row r="14" spans="1:11" ht="15" x14ac:dyDescent="0.25">
      <c r="A14" s="717">
        <v>10</v>
      </c>
      <c r="B14" s="716" t="s">
        <v>95</v>
      </c>
      <c r="C14" s="717" t="s">
        <v>71</v>
      </c>
      <c r="D14" s="716" t="s">
        <v>558</v>
      </c>
      <c r="E14" s="719">
        <v>3880</v>
      </c>
      <c r="F14" s="719">
        <v>3777</v>
      </c>
      <c r="G14" s="722">
        <v>97.35</v>
      </c>
      <c r="H14" s="719">
        <v>103</v>
      </c>
      <c r="I14" s="722">
        <v>2.65</v>
      </c>
      <c r="J14" s="719">
        <v>26</v>
      </c>
      <c r="K14" s="721"/>
    </row>
    <row r="15" spans="1:11" ht="15" x14ac:dyDescent="0.25">
      <c r="A15" s="717">
        <v>11</v>
      </c>
      <c r="B15" s="716" t="s">
        <v>95</v>
      </c>
      <c r="C15" s="717" t="s">
        <v>76</v>
      </c>
      <c r="D15" s="716" t="s">
        <v>698</v>
      </c>
      <c r="E15" s="719">
        <v>11163</v>
      </c>
      <c r="F15" s="719">
        <v>10668</v>
      </c>
      <c r="G15" s="722">
        <v>95.57</v>
      </c>
      <c r="H15" s="719">
        <v>495</v>
      </c>
      <c r="I15" s="722">
        <v>4.43</v>
      </c>
      <c r="J15" s="719">
        <v>46</v>
      </c>
      <c r="K15" s="721"/>
    </row>
    <row r="16" spans="1:11" ht="15" x14ac:dyDescent="0.25">
      <c r="A16" s="717">
        <v>12</v>
      </c>
      <c r="B16" s="716" t="s">
        <v>95</v>
      </c>
      <c r="C16" s="717" t="s">
        <v>87</v>
      </c>
      <c r="D16" s="716" t="s">
        <v>560</v>
      </c>
      <c r="E16" s="719">
        <v>1642</v>
      </c>
      <c r="F16" s="719">
        <v>1602</v>
      </c>
      <c r="G16" s="722">
        <v>97.56</v>
      </c>
      <c r="H16" s="719">
        <v>40</v>
      </c>
      <c r="I16" s="722">
        <v>2.44</v>
      </c>
      <c r="J16" s="719">
        <v>4</v>
      </c>
      <c r="K16" s="721"/>
    </row>
    <row r="17" spans="1:11" ht="15" x14ac:dyDescent="0.25">
      <c r="A17" s="717">
        <v>13</v>
      </c>
      <c r="B17" s="716" t="s">
        <v>89</v>
      </c>
      <c r="C17" s="717" t="s">
        <v>37</v>
      </c>
      <c r="D17" s="716" t="s">
        <v>561</v>
      </c>
      <c r="E17" s="719">
        <v>18506</v>
      </c>
      <c r="F17" s="719">
        <v>17757</v>
      </c>
      <c r="G17" s="722">
        <v>95.95</v>
      </c>
      <c r="H17" s="719">
        <v>749</v>
      </c>
      <c r="I17" s="722">
        <v>4.05</v>
      </c>
      <c r="J17" s="719">
        <v>86</v>
      </c>
      <c r="K17" s="721"/>
    </row>
    <row r="18" spans="1:11" ht="15" x14ac:dyDescent="0.25">
      <c r="A18" s="717">
        <v>14</v>
      </c>
      <c r="B18" s="716" t="s">
        <v>89</v>
      </c>
      <c r="C18" s="723" t="s">
        <v>38</v>
      </c>
      <c r="D18" s="718" t="s">
        <v>562</v>
      </c>
      <c r="E18" s="720">
        <v>3964</v>
      </c>
      <c r="F18" s="720">
        <v>3745</v>
      </c>
      <c r="G18" s="722">
        <v>94.48</v>
      </c>
      <c r="H18" s="720">
        <v>219</v>
      </c>
      <c r="I18" s="722">
        <v>5.52</v>
      </c>
      <c r="J18" s="720">
        <v>29</v>
      </c>
      <c r="K18" s="721"/>
    </row>
    <row r="19" spans="1:11" ht="15" x14ac:dyDescent="0.25">
      <c r="A19" s="717">
        <v>15</v>
      </c>
      <c r="B19" s="716" t="s">
        <v>89</v>
      </c>
      <c r="C19" s="723" t="s">
        <v>40</v>
      </c>
      <c r="D19" s="718" t="s">
        <v>563</v>
      </c>
      <c r="E19" s="720">
        <v>10618</v>
      </c>
      <c r="F19" s="720">
        <v>10156</v>
      </c>
      <c r="G19" s="722">
        <v>95.65</v>
      </c>
      <c r="H19" s="720">
        <v>462</v>
      </c>
      <c r="I19" s="722">
        <v>4.3499999999999996</v>
      </c>
      <c r="J19" s="720">
        <v>29</v>
      </c>
      <c r="K19" s="721"/>
    </row>
    <row r="20" spans="1:11" ht="15" x14ac:dyDescent="0.25">
      <c r="A20" s="717">
        <v>16</v>
      </c>
      <c r="B20" s="716" t="s">
        <v>89</v>
      </c>
      <c r="C20" s="723" t="s">
        <v>43</v>
      </c>
      <c r="D20" s="727" t="s">
        <v>564</v>
      </c>
      <c r="E20" s="720">
        <v>6516</v>
      </c>
      <c r="F20" s="720">
        <v>6296</v>
      </c>
      <c r="G20" s="722">
        <v>96.62</v>
      </c>
      <c r="H20" s="720">
        <v>220</v>
      </c>
      <c r="I20" s="722">
        <v>3.38</v>
      </c>
      <c r="J20" s="726">
        <v>131</v>
      </c>
      <c r="K20" s="721"/>
    </row>
    <row r="21" spans="1:11" ht="15" x14ac:dyDescent="0.25">
      <c r="A21" s="717">
        <v>17</v>
      </c>
      <c r="B21" s="716" t="s">
        <v>89</v>
      </c>
      <c r="C21" s="723" t="s">
        <v>44</v>
      </c>
      <c r="D21" s="718" t="s">
        <v>565</v>
      </c>
      <c r="E21" s="720">
        <v>4369</v>
      </c>
      <c r="F21" s="720">
        <v>4135</v>
      </c>
      <c r="G21" s="722">
        <v>94.64</v>
      </c>
      <c r="H21" s="720">
        <v>234</v>
      </c>
      <c r="I21" s="722">
        <v>5.36</v>
      </c>
      <c r="J21" s="720">
        <v>14</v>
      </c>
      <c r="K21" s="721"/>
    </row>
    <row r="22" spans="1:11" ht="15" x14ac:dyDescent="0.25">
      <c r="A22" s="717">
        <v>18</v>
      </c>
      <c r="B22" s="716" t="s">
        <v>89</v>
      </c>
      <c r="C22" s="723" t="s">
        <v>45</v>
      </c>
      <c r="D22" s="718" t="s">
        <v>566</v>
      </c>
      <c r="E22" s="720">
        <v>3615</v>
      </c>
      <c r="F22" s="720">
        <v>3540</v>
      </c>
      <c r="G22" s="722">
        <v>97.93</v>
      </c>
      <c r="H22" s="720">
        <v>75</v>
      </c>
      <c r="I22" s="722">
        <v>2.0699999999999998</v>
      </c>
      <c r="J22" s="720">
        <v>10</v>
      </c>
      <c r="K22" s="721"/>
    </row>
    <row r="23" spans="1:11" ht="15" x14ac:dyDescent="0.25">
      <c r="A23" s="717">
        <v>19</v>
      </c>
      <c r="B23" s="716" t="s">
        <v>89</v>
      </c>
      <c r="C23" s="723" t="s">
        <v>46</v>
      </c>
      <c r="D23" s="718" t="s">
        <v>567</v>
      </c>
      <c r="E23" s="720">
        <v>2762</v>
      </c>
      <c r="F23" s="720">
        <v>2679</v>
      </c>
      <c r="G23" s="722">
        <v>96.99</v>
      </c>
      <c r="H23" s="720">
        <v>83</v>
      </c>
      <c r="I23" s="722">
        <v>3.01</v>
      </c>
      <c r="J23" s="720">
        <v>7</v>
      </c>
      <c r="K23" s="721"/>
    </row>
    <row r="24" spans="1:11" ht="15" x14ac:dyDescent="0.25">
      <c r="A24" s="717">
        <v>20</v>
      </c>
      <c r="B24" s="716" t="s">
        <v>89</v>
      </c>
      <c r="C24" s="723" t="s">
        <v>47</v>
      </c>
      <c r="D24" s="718" t="s">
        <v>568</v>
      </c>
      <c r="E24" s="720">
        <v>1215</v>
      </c>
      <c r="F24" s="720">
        <v>1186</v>
      </c>
      <c r="G24" s="722">
        <v>97.61</v>
      </c>
      <c r="H24" s="720">
        <v>29</v>
      </c>
      <c r="I24" s="722">
        <v>2.39</v>
      </c>
      <c r="J24" s="720">
        <v>0</v>
      </c>
      <c r="K24" s="721"/>
    </row>
    <row r="25" spans="1:11" ht="15" x14ac:dyDescent="0.25">
      <c r="A25" s="717">
        <v>21</v>
      </c>
      <c r="B25" s="716" t="s">
        <v>92</v>
      </c>
      <c r="C25" s="723" t="s">
        <v>2</v>
      </c>
      <c r="D25" s="727" t="s">
        <v>569</v>
      </c>
      <c r="E25" s="720">
        <v>31556</v>
      </c>
      <c r="F25" s="720">
        <v>30736</v>
      </c>
      <c r="G25" s="722">
        <v>97.4</v>
      </c>
      <c r="H25" s="720">
        <v>820</v>
      </c>
      <c r="I25" s="722">
        <v>2.6</v>
      </c>
      <c r="J25" s="726">
        <v>515</v>
      </c>
      <c r="K25" s="721"/>
    </row>
    <row r="26" spans="1:11" ht="15" x14ac:dyDescent="0.25">
      <c r="A26" s="717">
        <v>22</v>
      </c>
      <c r="B26" s="716" t="s">
        <v>92</v>
      </c>
      <c r="C26" s="723" t="s">
        <v>27</v>
      </c>
      <c r="D26" s="718" t="s">
        <v>570</v>
      </c>
      <c r="E26" s="720">
        <v>4019</v>
      </c>
      <c r="F26" s="720">
        <v>3666</v>
      </c>
      <c r="G26" s="722">
        <v>91.22</v>
      </c>
      <c r="H26" s="720">
        <v>353</v>
      </c>
      <c r="I26" s="722">
        <v>8.7799999999999994</v>
      </c>
      <c r="J26" s="720">
        <v>28</v>
      </c>
      <c r="K26" s="721"/>
    </row>
    <row r="27" spans="1:11" ht="15" x14ac:dyDescent="0.25">
      <c r="A27" s="717">
        <v>23</v>
      </c>
      <c r="B27" s="716" t="s">
        <v>92</v>
      </c>
      <c r="C27" s="723" t="s">
        <v>28</v>
      </c>
      <c r="D27" s="718" t="s">
        <v>571</v>
      </c>
      <c r="E27" s="720">
        <v>5331</v>
      </c>
      <c r="F27" s="720">
        <v>5137</v>
      </c>
      <c r="G27" s="722">
        <v>96.36</v>
      </c>
      <c r="H27" s="720">
        <v>194</v>
      </c>
      <c r="I27" s="722">
        <v>3.64</v>
      </c>
      <c r="J27" s="720">
        <v>28</v>
      </c>
      <c r="K27" s="721"/>
    </row>
    <row r="28" spans="1:11" ht="15" x14ac:dyDescent="0.25">
      <c r="A28" s="717">
        <v>24</v>
      </c>
      <c r="B28" s="716" t="s">
        <v>92</v>
      </c>
      <c r="C28" s="723" t="s">
        <v>29</v>
      </c>
      <c r="D28" s="718" t="s">
        <v>572</v>
      </c>
      <c r="E28" s="720">
        <v>5173</v>
      </c>
      <c r="F28" s="720">
        <v>4758</v>
      </c>
      <c r="G28" s="722">
        <v>91.98</v>
      </c>
      <c r="H28" s="720">
        <v>415</v>
      </c>
      <c r="I28" s="722">
        <v>8.02</v>
      </c>
      <c r="J28" s="720">
        <v>82</v>
      </c>
      <c r="K28" s="721"/>
    </row>
    <row r="29" spans="1:11" ht="15" x14ac:dyDescent="0.25">
      <c r="A29" s="717">
        <v>25</v>
      </c>
      <c r="B29" s="716" t="s">
        <v>92</v>
      </c>
      <c r="C29" s="723" t="s">
        <v>30</v>
      </c>
      <c r="D29" s="718" t="s">
        <v>573</v>
      </c>
      <c r="E29" s="720">
        <v>1009</v>
      </c>
      <c r="F29" s="720">
        <v>983</v>
      </c>
      <c r="G29" s="722">
        <v>97.42</v>
      </c>
      <c r="H29" s="720">
        <v>26</v>
      </c>
      <c r="I29" s="722">
        <v>2.58</v>
      </c>
      <c r="J29" s="720">
        <v>3</v>
      </c>
      <c r="K29" s="721"/>
    </row>
    <row r="30" spans="1:11" ht="15" x14ac:dyDescent="0.25">
      <c r="A30" s="717">
        <v>26</v>
      </c>
      <c r="B30" s="716" t="s">
        <v>92</v>
      </c>
      <c r="C30" s="723" t="s">
        <v>31</v>
      </c>
      <c r="D30" s="718" t="s">
        <v>574</v>
      </c>
      <c r="E30" s="720">
        <v>2492</v>
      </c>
      <c r="F30" s="720">
        <v>2441</v>
      </c>
      <c r="G30" s="722">
        <v>97.95</v>
      </c>
      <c r="H30" s="720">
        <v>51</v>
      </c>
      <c r="I30" s="722">
        <v>2.0499999999999998</v>
      </c>
      <c r="J30" s="720">
        <v>9</v>
      </c>
      <c r="K30" s="721"/>
    </row>
    <row r="31" spans="1:11" ht="15" x14ac:dyDescent="0.25">
      <c r="A31" s="717">
        <v>27</v>
      </c>
      <c r="B31" s="716" t="s">
        <v>92</v>
      </c>
      <c r="C31" s="723" t="s">
        <v>32</v>
      </c>
      <c r="D31" s="718" t="s">
        <v>575</v>
      </c>
      <c r="E31" s="720">
        <v>2646</v>
      </c>
      <c r="F31" s="720">
        <v>2489</v>
      </c>
      <c r="G31" s="722">
        <v>94.07</v>
      </c>
      <c r="H31" s="720">
        <v>157</v>
      </c>
      <c r="I31" s="722">
        <v>5.93</v>
      </c>
      <c r="J31" s="720">
        <v>5</v>
      </c>
      <c r="K31" s="721"/>
    </row>
    <row r="32" spans="1:11" ht="15" x14ac:dyDescent="0.25">
      <c r="A32" s="717">
        <v>28</v>
      </c>
      <c r="B32" s="716" t="s">
        <v>92</v>
      </c>
      <c r="C32" s="723" t="s">
        <v>33</v>
      </c>
      <c r="D32" s="718" t="s">
        <v>576</v>
      </c>
      <c r="E32" s="720">
        <v>11127</v>
      </c>
      <c r="F32" s="720">
        <v>10847</v>
      </c>
      <c r="G32" s="722">
        <v>97.48</v>
      </c>
      <c r="H32" s="720">
        <v>280</v>
      </c>
      <c r="I32" s="722">
        <v>2.52</v>
      </c>
      <c r="J32" s="720">
        <v>75</v>
      </c>
      <c r="K32" s="721"/>
    </row>
    <row r="33" spans="1:11" ht="15" x14ac:dyDescent="0.25">
      <c r="A33" s="717">
        <v>29</v>
      </c>
      <c r="B33" s="716" t="s">
        <v>92</v>
      </c>
      <c r="C33" s="723" t="s">
        <v>34</v>
      </c>
      <c r="D33" s="718" t="s">
        <v>577</v>
      </c>
      <c r="E33" s="720">
        <v>3828</v>
      </c>
      <c r="F33" s="720">
        <v>3691</v>
      </c>
      <c r="G33" s="722">
        <v>96.42</v>
      </c>
      <c r="H33" s="720">
        <v>137</v>
      </c>
      <c r="I33" s="722">
        <v>3.58</v>
      </c>
      <c r="J33" s="720">
        <v>5</v>
      </c>
      <c r="K33" s="721"/>
    </row>
    <row r="34" spans="1:11" ht="15" x14ac:dyDescent="0.25">
      <c r="A34" s="717">
        <v>30</v>
      </c>
      <c r="B34" s="716" t="s">
        <v>92</v>
      </c>
      <c r="C34" s="723" t="s">
        <v>35</v>
      </c>
      <c r="D34" s="718" t="s">
        <v>578</v>
      </c>
      <c r="E34" s="720">
        <v>4174</v>
      </c>
      <c r="F34" s="720">
        <v>4102</v>
      </c>
      <c r="G34" s="722">
        <v>98.28</v>
      </c>
      <c r="H34" s="720">
        <v>72</v>
      </c>
      <c r="I34" s="722">
        <v>1.72</v>
      </c>
      <c r="J34" s="720">
        <v>19</v>
      </c>
      <c r="K34" s="721"/>
    </row>
    <row r="35" spans="1:11" ht="15" x14ac:dyDescent="0.25">
      <c r="A35" s="717">
        <v>31</v>
      </c>
      <c r="B35" s="716" t="s">
        <v>92</v>
      </c>
      <c r="C35" s="723" t="s">
        <v>36</v>
      </c>
      <c r="D35" s="718" t="s">
        <v>579</v>
      </c>
      <c r="E35" s="720">
        <v>4689</v>
      </c>
      <c r="F35" s="720">
        <v>4589</v>
      </c>
      <c r="G35" s="722">
        <v>97.87</v>
      </c>
      <c r="H35" s="720">
        <v>100</v>
      </c>
      <c r="I35" s="722">
        <v>2.13</v>
      </c>
      <c r="J35" s="720">
        <v>8</v>
      </c>
      <c r="K35" s="721"/>
    </row>
    <row r="36" spans="1:11" ht="15" x14ac:dyDescent="0.25">
      <c r="A36" s="717">
        <v>32</v>
      </c>
      <c r="B36" s="716" t="s">
        <v>92</v>
      </c>
      <c r="C36" s="723" t="s">
        <v>73</v>
      </c>
      <c r="D36" s="727" t="s">
        <v>930</v>
      </c>
      <c r="E36" s="720">
        <v>4923</v>
      </c>
      <c r="F36" s="720">
        <v>4446</v>
      </c>
      <c r="G36" s="722">
        <v>90.31</v>
      </c>
      <c r="H36" s="720">
        <v>477</v>
      </c>
      <c r="I36" s="722">
        <v>9.69</v>
      </c>
      <c r="J36" s="726">
        <v>184</v>
      </c>
      <c r="K36" s="721"/>
    </row>
    <row r="37" spans="1:11" ht="15" x14ac:dyDescent="0.25">
      <c r="A37" s="717">
        <v>33</v>
      </c>
      <c r="B37" s="716" t="s">
        <v>92</v>
      </c>
      <c r="C37" s="723" t="s">
        <v>77</v>
      </c>
      <c r="D37" s="718" t="s">
        <v>581</v>
      </c>
      <c r="E37" s="720">
        <v>3324</v>
      </c>
      <c r="F37" s="720">
        <v>3192</v>
      </c>
      <c r="G37" s="722">
        <v>96.03</v>
      </c>
      <c r="H37" s="720">
        <v>132</v>
      </c>
      <c r="I37" s="722">
        <v>3.97</v>
      </c>
      <c r="J37" s="720">
        <v>12</v>
      </c>
      <c r="K37" s="721"/>
    </row>
    <row r="38" spans="1:11" ht="15" x14ac:dyDescent="0.25">
      <c r="A38" s="717">
        <v>34</v>
      </c>
      <c r="B38" s="716" t="s">
        <v>92</v>
      </c>
      <c r="C38" s="723" t="s">
        <v>86</v>
      </c>
      <c r="D38" s="718" t="s">
        <v>582</v>
      </c>
      <c r="E38" s="720">
        <v>2374</v>
      </c>
      <c r="F38" s="720">
        <v>2257</v>
      </c>
      <c r="G38" s="722">
        <v>95.07</v>
      </c>
      <c r="H38" s="720">
        <v>117</v>
      </c>
      <c r="I38" s="722">
        <v>4.93</v>
      </c>
      <c r="J38" s="720">
        <v>42</v>
      </c>
      <c r="K38" s="721"/>
    </row>
    <row r="39" spans="1:11" ht="15" x14ac:dyDescent="0.25">
      <c r="A39" s="717">
        <v>35</v>
      </c>
      <c r="B39" s="716" t="s">
        <v>94</v>
      </c>
      <c r="C39" s="723" t="s">
        <v>4</v>
      </c>
      <c r="D39" s="727" t="s">
        <v>583</v>
      </c>
      <c r="E39" s="720">
        <v>49175</v>
      </c>
      <c r="F39" s="720">
        <v>46344</v>
      </c>
      <c r="G39" s="722">
        <v>94.24</v>
      </c>
      <c r="H39" s="720">
        <v>2831</v>
      </c>
      <c r="I39" s="722">
        <v>5.76</v>
      </c>
      <c r="J39" s="726">
        <v>379</v>
      </c>
      <c r="K39" s="721"/>
    </row>
    <row r="40" spans="1:11" ht="15" x14ac:dyDescent="0.25">
      <c r="A40" s="717">
        <v>36</v>
      </c>
      <c r="B40" s="716" t="s">
        <v>94</v>
      </c>
      <c r="C40" s="723" t="s">
        <v>48</v>
      </c>
      <c r="D40" s="718" t="s">
        <v>584</v>
      </c>
      <c r="E40" s="720">
        <v>6837</v>
      </c>
      <c r="F40" s="720">
        <v>6473</v>
      </c>
      <c r="G40" s="722">
        <v>94.68</v>
      </c>
      <c r="H40" s="720">
        <v>364</v>
      </c>
      <c r="I40" s="722">
        <v>5.32</v>
      </c>
      <c r="J40" s="720">
        <v>81</v>
      </c>
      <c r="K40" s="721"/>
    </row>
    <row r="41" spans="1:11" ht="15" x14ac:dyDescent="0.25">
      <c r="A41" s="717">
        <v>37</v>
      </c>
      <c r="B41" s="716" t="s">
        <v>94</v>
      </c>
      <c r="C41" s="723" t="s">
        <v>49</v>
      </c>
      <c r="D41" s="718" t="s">
        <v>585</v>
      </c>
      <c r="E41" s="720">
        <v>3275</v>
      </c>
      <c r="F41" s="720">
        <v>3201</v>
      </c>
      <c r="G41" s="722">
        <v>97.74</v>
      </c>
      <c r="H41" s="720">
        <v>74</v>
      </c>
      <c r="I41" s="722">
        <v>2.2599999999999998</v>
      </c>
      <c r="J41" s="720">
        <v>0</v>
      </c>
      <c r="K41" s="721"/>
    </row>
    <row r="42" spans="1:11" ht="15" x14ac:dyDescent="0.25">
      <c r="A42" s="717">
        <v>38</v>
      </c>
      <c r="B42" s="716" t="s">
        <v>94</v>
      </c>
      <c r="C42" s="723" t="s">
        <v>50</v>
      </c>
      <c r="D42" s="727" t="s">
        <v>586</v>
      </c>
      <c r="E42" s="720">
        <v>14113</v>
      </c>
      <c r="F42" s="720">
        <v>13879</v>
      </c>
      <c r="G42" s="722">
        <v>98.34</v>
      </c>
      <c r="H42" s="720">
        <v>234</v>
      </c>
      <c r="I42" s="722">
        <v>1.66</v>
      </c>
      <c r="J42" s="726">
        <v>108</v>
      </c>
      <c r="K42" s="721"/>
    </row>
    <row r="43" spans="1:11" ht="15" x14ac:dyDescent="0.25">
      <c r="A43" s="717">
        <v>39</v>
      </c>
      <c r="B43" s="716" t="s">
        <v>94</v>
      </c>
      <c r="C43" s="723" t="s">
        <v>51</v>
      </c>
      <c r="D43" s="727" t="s">
        <v>587</v>
      </c>
      <c r="E43" s="720">
        <v>9178</v>
      </c>
      <c r="F43" s="720">
        <v>8774</v>
      </c>
      <c r="G43" s="722">
        <v>95.6</v>
      </c>
      <c r="H43" s="720">
        <v>404</v>
      </c>
      <c r="I43" s="722">
        <v>4.4000000000000004</v>
      </c>
      <c r="J43" s="726">
        <v>119</v>
      </c>
      <c r="K43" s="721"/>
    </row>
    <row r="44" spans="1:11" ht="15" x14ac:dyDescent="0.25">
      <c r="A44" s="717">
        <v>40</v>
      </c>
      <c r="B44" s="716" t="s">
        <v>94</v>
      </c>
      <c r="C44" s="723" t="s">
        <v>52</v>
      </c>
      <c r="D44" s="718" t="s">
        <v>588</v>
      </c>
      <c r="E44" s="720">
        <v>3712</v>
      </c>
      <c r="F44" s="720">
        <v>3628</v>
      </c>
      <c r="G44" s="722">
        <v>97.74</v>
      </c>
      <c r="H44" s="720">
        <v>84</v>
      </c>
      <c r="I44" s="722">
        <v>2.2599999999999998</v>
      </c>
      <c r="J44" s="720">
        <v>27</v>
      </c>
      <c r="K44" s="721"/>
    </row>
    <row r="45" spans="1:11" ht="15" x14ac:dyDescent="0.25">
      <c r="A45" s="717">
        <v>41</v>
      </c>
      <c r="B45" s="716" t="s">
        <v>94</v>
      </c>
      <c r="C45" s="723" t="s">
        <v>53</v>
      </c>
      <c r="D45" s="718" t="s">
        <v>589</v>
      </c>
      <c r="E45" s="720">
        <v>886</v>
      </c>
      <c r="F45" s="720">
        <v>794</v>
      </c>
      <c r="G45" s="722">
        <v>89.62</v>
      </c>
      <c r="H45" s="720">
        <v>92</v>
      </c>
      <c r="I45" s="722">
        <v>10.38</v>
      </c>
      <c r="J45" s="720">
        <v>0</v>
      </c>
      <c r="K45" s="721"/>
    </row>
    <row r="46" spans="1:11" ht="15" x14ac:dyDescent="0.25">
      <c r="A46" s="717">
        <v>42</v>
      </c>
      <c r="B46" s="716" t="s">
        <v>94</v>
      </c>
      <c r="C46" s="723" t="s">
        <v>54</v>
      </c>
      <c r="D46" s="727" t="s">
        <v>590</v>
      </c>
      <c r="E46" s="720">
        <v>19114</v>
      </c>
      <c r="F46" s="720">
        <v>18104</v>
      </c>
      <c r="G46" s="722">
        <v>94.72</v>
      </c>
      <c r="H46" s="720">
        <v>1010</v>
      </c>
      <c r="I46" s="722">
        <v>5.28</v>
      </c>
      <c r="J46" s="726">
        <v>192</v>
      </c>
      <c r="K46" s="721"/>
    </row>
    <row r="47" spans="1:11" ht="15" x14ac:dyDescent="0.25">
      <c r="A47" s="717">
        <v>43</v>
      </c>
      <c r="B47" s="716" t="s">
        <v>94</v>
      </c>
      <c r="C47" s="723" t="s">
        <v>55</v>
      </c>
      <c r="D47" s="718" t="s">
        <v>591</v>
      </c>
      <c r="E47" s="720">
        <v>4049</v>
      </c>
      <c r="F47" s="720">
        <v>3730</v>
      </c>
      <c r="G47" s="722">
        <v>92.12</v>
      </c>
      <c r="H47" s="720">
        <v>319</v>
      </c>
      <c r="I47" s="722">
        <v>7.88</v>
      </c>
      <c r="J47" s="720">
        <v>14</v>
      </c>
      <c r="K47" s="721"/>
    </row>
    <row r="48" spans="1:11" ht="15" x14ac:dyDescent="0.25">
      <c r="A48" s="717">
        <v>44</v>
      </c>
      <c r="B48" s="716" t="s">
        <v>94</v>
      </c>
      <c r="C48" s="723" t="s">
        <v>56</v>
      </c>
      <c r="D48" s="718" t="s">
        <v>592</v>
      </c>
      <c r="E48" s="720">
        <v>14523</v>
      </c>
      <c r="F48" s="720">
        <v>14025</v>
      </c>
      <c r="G48" s="722">
        <v>96.57</v>
      </c>
      <c r="H48" s="720">
        <v>498</v>
      </c>
      <c r="I48" s="722">
        <v>3.43</v>
      </c>
      <c r="J48" s="720">
        <v>32</v>
      </c>
      <c r="K48" s="721"/>
    </row>
    <row r="49" spans="1:11" ht="15" x14ac:dyDescent="0.25">
      <c r="A49" s="717">
        <v>45</v>
      </c>
      <c r="B49" s="716" t="s">
        <v>94</v>
      </c>
      <c r="C49" s="723" t="s">
        <v>57</v>
      </c>
      <c r="D49" s="718" t="s">
        <v>593</v>
      </c>
      <c r="E49" s="720">
        <v>11372</v>
      </c>
      <c r="F49" s="720">
        <v>10930</v>
      </c>
      <c r="G49" s="722">
        <v>96.11</v>
      </c>
      <c r="H49" s="720">
        <v>442</v>
      </c>
      <c r="I49" s="722">
        <v>3.89</v>
      </c>
      <c r="J49" s="720">
        <v>61</v>
      </c>
      <c r="K49" s="721"/>
    </row>
    <row r="50" spans="1:11" ht="15" x14ac:dyDescent="0.25">
      <c r="A50" s="717">
        <v>46</v>
      </c>
      <c r="B50" s="716" t="s">
        <v>94</v>
      </c>
      <c r="C50" s="723" t="s">
        <v>58</v>
      </c>
      <c r="D50" s="718" t="s">
        <v>931</v>
      </c>
      <c r="E50" s="720">
        <v>3899</v>
      </c>
      <c r="F50" s="720">
        <v>3791</v>
      </c>
      <c r="G50" s="722">
        <v>97.23</v>
      </c>
      <c r="H50" s="720">
        <v>108</v>
      </c>
      <c r="I50" s="722">
        <v>2.77</v>
      </c>
      <c r="J50" s="720">
        <v>4</v>
      </c>
      <c r="K50" s="721"/>
    </row>
    <row r="51" spans="1:11" ht="15" x14ac:dyDescent="0.25">
      <c r="A51" s="717">
        <v>47</v>
      </c>
      <c r="B51" s="716" t="s">
        <v>94</v>
      </c>
      <c r="C51" s="723" t="s">
        <v>59</v>
      </c>
      <c r="D51" s="718" t="s">
        <v>595</v>
      </c>
      <c r="E51" s="720">
        <v>2850</v>
      </c>
      <c r="F51" s="720">
        <v>2615</v>
      </c>
      <c r="G51" s="722">
        <v>91.75</v>
      </c>
      <c r="H51" s="720">
        <v>235</v>
      </c>
      <c r="I51" s="722">
        <v>8.25</v>
      </c>
      <c r="J51" s="720">
        <v>21</v>
      </c>
      <c r="K51" s="721"/>
    </row>
    <row r="52" spans="1:11" ht="15" x14ac:dyDescent="0.25">
      <c r="A52" s="717">
        <v>48</v>
      </c>
      <c r="B52" s="716" t="s">
        <v>94</v>
      </c>
      <c r="C52" s="723" t="s">
        <v>60</v>
      </c>
      <c r="D52" s="727" t="s">
        <v>596</v>
      </c>
      <c r="E52" s="720">
        <v>6627</v>
      </c>
      <c r="F52" s="720">
        <v>6447</v>
      </c>
      <c r="G52" s="722">
        <v>97.28</v>
      </c>
      <c r="H52" s="720">
        <v>180</v>
      </c>
      <c r="I52" s="722">
        <v>2.72</v>
      </c>
      <c r="J52" s="726">
        <v>116</v>
      </c>
      <c r="K52" s="721"/>
    </row>
    <row r="53" spans="1:11" ht="15" x14ac:dyDescent="0.25">
      <c r="A53" s="717">
        <v>49</v>
      </c>
      <c r="B53" s="716" t="s">
        <v>94</v>
      </c>
      <c r="C53" s="723" t="s">
        <v>61</v>
      </c>
      <c r="D53" s="718" t="s">
        <v>597</v>
      </c>
      <c r="E53" s="720">
        <v>4462</v>
      </c>
      <c r="F53" s="720">
        <v>4133</v>
      </c>
      <c r="G53" s="722">
        <v>92.63</v>
      </c>
      <c r="H53" s="720">
        <v>329</v>
      </c>
      <c r="I53" s="722">
        <v>7.37</v>
      </c>
      <c r="J53" s="720">
        <v>34</v>
      </c>
      <c r="K53" s="721"/>
    </row>
    <row r="54" spans="1:11" ht="15" x14ac:dyDescent="0.25">
      <c r="A54" s="717">
        <v>50</v>
      </c>
      <c r="B54" s="716" t="s">
        <v>94</v>
      </c>
      <c r="C54" s="723" t="s">
        <v>62</v>
      </c>
      <c r="D54" s="718" t="s">
        <v>598</v>
      </c>
      <c r="E54" s="720">
        <v>3567</v>
      </c>
      <c r="F54" s="720">
        <v>3440</v>
      </c>
      <c r="G54" s="722">
        <v>96.44</v>
      </c>
      <c r="H54" s="720">
        <v>127</v>
      </c>
      <c r="I54" s="722">
        <v>3.56</v>
      </c>
      <c r="J54" s="720">
        <v>17</v>
      </c>
      <c r="K54" s="721"/>
    </row>
    <row r="55" spans="1:11" ht="15" x14ac:dyDescent="0.25">
      <c r="A55" s="717">
        <v>51</v>
      </c>
      <c r="B55" s="716" t="s">
        <v>94</v>
      </c>
      <c r="C55" s="723" t="s">
        <v>75</v>
      </c>
      <c r="D55" s="727" t="s">
        <v>746</v>
      </c>
      <c r="E55" s="720">
        <v>17167</v>
      </c>
      <c r="F55" s="720">
        <v>15860</v>
      </c>
      <c r="G55" s="722">
        <v>92.39</v>
      </c>
      <c r="H55" s="720">
        <v>1307</v>
      </c>
      <c r="I55" s="722">
        <v>7.61</v>
      </c>
      <c r="J55" s="726">
        <v>112</v>
      </c>
      <c r="K55" s="721"/>
    </row>
    <row r="56" spans="1:11" ht="15" x14ac:dyDescent="0.25">
      <c r="A56" s="717">
        <v>52</v>
      </c>
      <c r="B56" s="716" t="s">
        <v>94</v>
      </c>
      <c r="C56" s="723" t="s">
        <v>78</v>
      </c>
      <c r="D56" s="727" t="s">
        <v>916</v>
      </c>
      <c r="E56" s="720">
        <v>4412</v>
      </c>
      <c r="F56" s="720">
        <v>4110</v>
      </c>
      <c r="G56" s="722">
        <v>93.16</v>
      </c>
      <c r="H56" s="720">
        <v>302</v>
      </c>
      <c r="I56" s="722">
        <v>6.84</v>
      </c>
      <c r="J56" s="726">
        <v>111</v>
      </c>
      <c r="K56" s="721"/>
    </row>
    <row r="57" spans="1:11" ht="15" x14ac:dyDescent="0.25">
      <c r="A57" s="717">
        <v>53</v>
      </c>
      <c r="B57" s="716" t="s">
        <v>93</v>
      </c>
      <c r="C57" s="723" t="s">
        <v>3</v>
      </c>
      <c r="D57" s="727" t="s">
        <v>601</v>
      </c>
      <c r="E57" s="720">
        <v>26803</v>
      </c>
      <c r="F57" s="720">
        <v>25865</v>
      </c>
      <c r="G57" s="722">
        <v>96.5</v>
      </c>
      <c r="H57" s="720">
        <v>938</v>
      </c>
      <c r="I57" s="722">
        <v>3.5</v>
      </c>
      <c r="J57" s="726">
        <v>471</v>
      </c>
      <c r="K57" s="721"/>
    </row>
    <row r="58" spans="1:11" ht="15" x14ac:dyDescent="0.25">
      <c r="A58" s="717">
        <v>54</v>
      </c>
      <c r="B58" s="716" t="s">
        <v>93</v>
      </c>
      <c r="C58" s="723" t="s">
        <v>39</v>
      </c>
      <c r="D58" s="718" t="s">
        <v>602</v>
      </c>
      <c r="E58" s="720">
        <v>8265</v>
      </c>
      <c r="F58" s="720">
        <v>8189</v>
      </c>
      <c r="G58" s="722">
        <v>99.08</v>
      </c>
      <c r="H58" s="720">
        <v>76</v>
      </c>
      <c r="I58" s="722">
        <v>0.92</v>
      </c>
      <c r="J58" s="720">
        <v>4</v>
      </c>
      <c r="K58" s="721"/>
    </row>
    <row r="59" spans="1:11" ht="15" x14ac:dyDescent="0.25">
      <c r="A59" s="717">
        <v>55</v>
      </c>
      <c r="B59" s="716" t="s">
        <v>93</v>
      </c>
      <c r="C59" s="723" t="s">
        <v>41</v>
      </c>
      <c r="D59" s="718" t="s">
        <v>603</v>
      </c>
      <c r="E59" s="720">
        <v>3655</v>
      </c>
      <c r="F59" s="720">
        <v>3556</v>
      </c>
      <c r="G59" s="722">
        <v>97.29</v>
      </c>
      <c r="H59" s="720">
        <v>99</v>
      </c>
      <c r="I59" s="722">
        <v>2.71</v>
      </c>
      <c r="J59" s="720">
        <v>9</v>
      </c>
      <c r="K59" s="721"/>
    </row>
    <row r="60" spans="1:11" ht="15" x14ac:dyDescent="0.25">
      <c r="A60" s="717">
        <v>56</v>
      </c>
      <c r="B60" s="716" t="s">
        <v>93</v>
      </c>
      <c r="C60" s="723" t="s">
        <v>42</v>
      </c>
      <c r="D60" s="718" t="s">
        <v>604</v>
      </c>
      <c r="E60" s="720">
        <v>4747</v>
      </c>
      <c r="F60" s="720">
        <v>4560</v>
      </c>
      <c r="G60" s="722">
        <v>96.06</v>
      </c>
      <c r="H60" s="720">
        <v>187</v>
      </c>
      <c r="I60" s="722">
        <v>3.94</v>
      </c>
      <c r="J60" s="720">
        <v>69</v>
      </c>
      <c r="K60" s="721"/>
    </row>
    <row r="61" spans="1:11" ht="15" x14ac:dyDescent="0.25">
      <c r="A61" s="717">
        <v>57</v>
      </c>
      <c r="B61" s="716" t="s">
        <v>93</v>
      </c>
      <c r="C61" s="723" t="s">
        <v>74</v>
      </c>
      <c r="D61" s="718" t="s">
        <v>754</v>
      </c>
      <c r="E61" s="720">
        <v>16273</v>
      </c>
      <c r="F61" s="720">
        <v>15633</v>
      </c>
      <c r="G61" s="722">
        <v>96.07</v>
      </c>
      <c r="H61" s="720">
        <v>640</v>
      </c>
      <c r="I61" s="722">
        <v>3.93</v>
      </c>
      <c r="J61" s="720">
        <v>81</v>
      </c>
      <c r="K61" s="721"/>
    </row>
    <row r="62" spans="1:11" ht="15" x14ac:dyDescent="0.25">
      <c r="A62" s="717">
        <v>58</v>
      </c>
      <c r="B62" s="716" t="s">
        <v>93</v>
      </c>
      <c r="C62" s="723" t="s">
        <v>79</v>
      </c>
      <c r="D62" s="718" t="s">
        <v>606</v>
      </c>
      <c r="E62" s="720">
        <v>4688</v>
      </c>
      <c r="F62" s="720">
        <v>4622</v>
      </c>
      <c r="G62" s="722">
        <v>98.59</v>
      </c>
      <c r="H62" s="720">
        <v>66</v>
      </c>
      <c r="I62" s="722">
        <v>1.41</v>
      </c>
      <c r="J62" s="720">
        <v>14</v>
      </c>
      <c r="K62" s="721"/>
    </row>
    <row r="63" spans="1:11" ht="15" x14ac:dyDescent="0.25">
      <c r="A63" s="717">
        <v>59</v>
      </c>
      <c r="B63" s="716" t="s">
        <v>93</v>
      </c>
      <c r="C63" s="723" t="s">
        <v>83</v>
      </c>
      <c r="D63" s="718" t="s">
        <v>607</v>
      </c>
      <c r="E63" s="720">
        <v>2001</v>
      </c>
      <c r="F63" s="720">
        <v>1934</v>
      </c>
      <c r="G63" s="722">
        <v>96.65</v>
      </c>
      <c r="H63" s="720">
        <v>67</v>
      </c>
      <c r="I63" s="722">
        <v>3.35</v>
      </c>
      <c r="J63" s="720">
        <v>3</v>
      </c>
      <c r="K63" s="721"/>
    </row>
    <row r="64" spans="1:11" ht="15" x14ac:dyDescent="0.25">
      <c r="A64" s="717">
        <v>60</v>
      </c>
      <c r="B64" s="716" t="s">
        <v>93</v>
      </c>
      <c r="C64" s="723" t="s">
        <v>84</v>
      </c>
      <c r="D64" s="718" t="s">
        <v>608</v>
      </c>
      <c r="E64" s="720">
        <v>4325</v>
      </c>
      <c r="F64" s="720">
        <v>4171</v>
      </c>
      <c r="G64" s="722">
        <v>96.44</v>
      </c>
      <c r="H64" s="720">
        <v>154</v>
      </c>
      <c r="I64" s="722">
        <v>3.56</v>
      </c>
      <c r="J64" s="720">
        <v>6</v>
      </c>
      <c r="K64" s="721"/>
    </row>
    <row r="65" spans="1:11" ht="15" x14ac:dyDescent="0.25">
      <c r="A65" s="717">
        <v>61</v>
      </c>
      <c r="B65" s="716" t="s">
        <v>93</v>
      </c>
      <c r="C65" s="723" t="s">
        <v>85</v>
      </c>
      <c r="D65" s="718" t="s">
        <v>609</v>
      </c>
      <c r="E65" s="720">
        <v>2276</v>
      </c>
      <c r="F65" s="720">
        <v>2189</v>
      </c>
      <c r="G65" s="722">
        <v>96.18</v>
      </c>
      <c r="H65" s="720">
        <v>87</v>
      </c>
      <c r="I65" s="722">
        <v>3.82</v>
      </c>
      <c r="J65" s="720">
        <v>11</v>
      </c>
      <c r="K65" s="721"/>
    </row>
    <row r="66" spans="1:11" ht="15" x14ac:dyDescent="0.25">
      <c r="A66" s="717">
        <v>62</v>
      </c>
      <c r="B66" s="716" t="s">
        <v>90</v>
      </c>
      <c r="C66" s="723" t="s">
        <v>1</v>
      </c>
      <c r="D66" s="727" t="s">
        <v>610</v>
      </c>
      <c r="E66" s="720">
        <v>22113</v>
      </c>
      <c r="F66" s="720">
        <v>20891</v>
      </c>
      <c r="G66" s="722">
        <v>94.47</v>
      </c>
      <c r="H66" s="720">
        <v>1222</v>
      </c>
      <c r="I66" s="722">
        <v>5.53</v>
      </c>
      <c r="J66" s="726">
        <v>299</v>
      </c>
      <c r="K66" s="721"/>
    </row>
    <row r="67" spans="1:11" ht="15" x14ac:dyDescent="0.25">
      <c r="A67" s="717">
        <v>63</v>
      </c>
      <c r="B67" s="716" t="s">
        <v>90</v>
      </c>
      <c r="C67" s="723" t="s">
        <v>6</v>
      </c>
      <c r="D67" s="718" t="s">
        <v>611</v>
      </c>
      <c r="E67" s="720">
        <v>3904</v>
      </c>
      <c r="F67" s="720">
        <v>3771</v>
      </c>
      <c r="G67" s="722">
        <v>96.59</v>
      </c>
      <c r="H67" s="720">
        <v>133</v>
      </c>
      <c r="I67" s="722">
        <v>3.41</v>
      </c>
      <c r="J67" s="720">
        <v>26</v>
      </c>
      <c r="K67" s="721"/>
    </row>
    <row r="68" spans="1:11" ht="15" x14ac:dyDescent="0.25">
      <c r="A68" s="717">
        <v>64</v>
      </c>
      <c r="B68" s="716" t="s">
        <v>90</v>
      </c>
      <c r="C68" s="723" t="s">
        <v>7</v>
      </c>
      <c r="D68" s="718" t="s">
        <v>612</v>
      </c>
      <c r="E68" s="720">
        <v>2820</v>
      </c>
      <c r="F68" s="720">
        <v>2703</v>
      </c>
      <c r="G68" s="722">
        <v>95.85</v>
      </c>
      <c r="H68" s="720">
        <v>117</v>
      </c>
      <c r="I68" s="722">
        <v>4.1500000000000004</v>
      </c>
      <c r="J68" s="720">
        <v>25</v>
      </c>
      <c r="K68" s="721"/>
    </row>
    <row r="69" spans="1:11" ht="15" x14ac:dyDescent="0.25">
      <c r="A69" s="717">
        <v>65</v>
      </c>
      <c r="B69" s="716" t="s">
        <v>90</v>
      </c>
      <c r="C69" s="723" t="s">
        <v>8</v>
      </c>
      <c r="D69" s="718" t="s">
        <v>613</v>
      </c>
      <c r="E69" s="720">
        <v>7322</v>
      </c>
      <c r="F69" s="720">
        <v>7195</v>
      </c>
      <c r="G69" s="722">
        <v>98.27</v>
      </c>
      <c r="H69" s="720">
        <v>127</v>
      </c>
      <c r="I69" s="722">
        <v>1.73</v>
      </c>
      <c r="J69" s="720">
        <v>4</v>
      </c>
      <c r="K69" s="721"/>
    </row>
    <row r="70" spans="1:11" ht="15" x14ac:dyDescent="0.25">
      <c r="A70" s="717">
        <v>66</v>
      </c>
      <c r="B70" s="716" t="s">
        <v>90</v>
      </c>
      <c r="C70" s="723" t="s">
        <v>9</v>
      </c>
      <c r="D70" s="718" t="s">
        <v>614</v>
      </c>
      <c r="E70" s="720">
        <v>2824</v>
      </c>
      <c r="F70" s="720">
        <v>2770</v>
      </c>
      <c r="G70" s="722">
        <v>98.09</v>
      </c>
      <c r="H70" s="720">
        <v>54</v>
      </c>
      <c r="I70" s="722">
        <v>1.91</v>
      </c>
      <c r="J70" s="720">
        <v>4</v>
      </c>
      <c r="K70" s="721"/>
    </row>
    <row r="71" spans="1:11" ht="15" x14ac:dyDescent="0.25">
      <c r="A71" s="717">
        <v>67</v>
      </c>
      <c r="B71" s="716" t="s">
        <v>90</v>
      </c>
      <c r="C71" s="723" t="s">
        <v>80</v>
      </c>
      <c r="D71" s="718" t="s">
        <v>932</v>
      </c>
      <c r="E71" s="720">
        <v>2390</v>
      </c>
      <c r="F71" s="720">
        <v>2266</v>
      </c>
      <c r="G71" s="722">
        <v>94.81</v>
      </c>
      <c r="H71" s="720">
        <v>124</v>
      </c>
      <c r="I71" s="722">
        <v>5.19</v>
      </c>
      <c r="J71" s="720">
        <v>33</v>
      </c>
      <c r="K71" s="721"/>
    </row>
    <row r="72" spans="1:11" ht="15" x14ac:dyDescent="0.25">
      <c r="A72" s="717">
        <v>68</v>
      </c>
      <c r="B72" s="716" t="s">
        <v>91</v>
      </c>
      <c r="C72" s="723" t="s">
        <v>0</v>
      </c>
      <c r="D72" s="727" t="s">
        <v>617</v>
      </c>
      <c r="E72" s="720">
        <v>69735</v>
      </c>
      <c r="F72" s="720">
        <v>66795</v>
      </c>
      <c r="G72" s="722">
        <v>95.78</v>
      </c>
      <c r="H72" s="720">
        <v>2940</v>
      </c>
      <c r="I72" s="722">
        <v>4.22</v>
      </c>
      <c r="J72" s="726">
        <v>643</v>
      </c>
      <c r="K72" s="721"/>
    </row>
    <row r="73" spans="1:11" ht="15" x14ac:dyDescent="0.25">
      <c r="A73" s="717">
        <v>69</v>
      </c>
      <c r="B73" s="716" t="s">
        <v>91</v>
      </c>
      <c r="C73" s="723" t="s">
        <v>10</v>
      </c>
      <c r="D73" s="718" t="s">
        <v>618</v>
      </c>
      <c r="E73" s="720">
        <v>4132</v>
      </c>
      <c r="F73" s="720">
        <v>4003</v>
      </c>
      <c r="G73" s="722">
        <v>96.88</v>
      </c>
      <c r="H73" s="720">
        <v>129</v>
      </c>
      <c r="I73" s="722">
        <v>3.12</v>
      </c>
      <c r="J73" s="720">
        <v>16</v>
      </c>
      <c r="K73" s="721"/>
    </row>
    <row r="74" spans="1:11" ht="15" x14ac:dyDescent="0.25">
      <c r="A74" s="717">
        <v>70</v>
      </c>
      <c r="B74" s="716" t="s">
        <v>91</v>
      </c>
      <c r="C74" s="723" t="s">
        <v>11</v>
      </c>
      <c r="D74" s="718" t="s">
        <v>619</v>
      </c>
      <c r="E74" s="720">
        <v>4647</v>
      </c>
      <c r="F74" s="720">
        <v>4354</v>
      </c>
      <c r="G74" s="722">
        <v>93.69</v>
      </c>
      <c r="H74" s="720">
        <v>293</v>
      </c>
      <c r="I74" s="722">
        <v>6.31</v>
      </c>
      <c r="J74" s="720">
        <v>31</v>
      </c>
      <c r="K74" s="721"/>
    </row>
    <row r="75" spans="1:11" ht="15" x14ac:dyDescent="0.25">
      <c r="A75" s="717">
        <v>71</v>
      </c>
      <c r="B75" s="716" t="s">
        <v>91</v>
      </c>
      <c r="C75" s="723" t="s">
        <v>12</v>
      </c>
      <c r="D75" s="718" t="s">
        <v>620</v>
      </c>
      <c r="E75" s="720">
        <v>17973</v>
      </c>
      <c r="F75" s="720">
        <v>17328</v>
      </c>
      <c r="G75" s="722">
        <v>96.41</v>
      </c>
      <c r="H75" s="720">
        <v>645</v>
      </c>
      <c r="I75" s="722">
        <v>3.59</v>
      </c>
      <c r="J75" s="720">
        <v>95</v>
      </c>
      <c r="K75" s="721"/>
    </row>
    <row r="76" spans="1:11" ht="15" x14ac:dyDescent="0.25">
      <c r="A76" s="717">
        <v>72</v>
      </c>
      <c r="B76" s="716" t="s">
        <v>91</v>
      </c>
      <c r="C76" s="723" t="s">
        <v>13</v>
      </c>
      <c r="D76" s="718" t="s">
        <v>621</v>
      </c>
      <c r="E76" s="720">
        <v>22</v>
      </c>
      <c r="F76" s="720">
        <v>17</v>
      </c>
      <c r="G76" s="722">
        <v>77.27</v>
      </c>
      <c r="H76" s="720">
        <v>5</v>
      </c>
      <c r="I76" s="722">
        <v>22.73</v>
      </c>
      <c r="J76" s="720">
        <v>2</v>
      </c>
      <c r="K76" s="721"/>
    </row>
    <row r="77" spans="1:11" ht="15" x14ac:dyDescent="0.25">
      <c r="A77" s="717">
        <v>73</v>
      </c>
      <c r="B77" s="716" t="s">
        <v>91</v>
      </c>
      <c r="C77" s="723" t="s">
        <v>14</v>
      </c>
      <c r="D77" s="718" t="s">
        <v>622</v>
      </c>
      <c r="E77" s="720">
        <v>4155</v>
      </c>
      <c r="F77" s="720">
        <v>4064</v>
      </c>
      <c r="G77" s="722">
        <v>97.81</v>
      </c>
      <c r="H77" s="720">
        <v>91</v>
      </c>
      <c r="I77" s="722">
        <v>2.19</v>
      </c>
      <c r="J77" s="720">
        <v>5</v>
      </c>
      <c r="K77" s="721"/>
    </row>
    <row r="78" spans="1:11" ht="15" x14ac:dyDescent="0.25">
      <c r="A78" s="717">
        <v>74</v>
      </c>
      <c r="B78" s="716" t="s">
        <v>91</v>
      </c>
      <c r="C78" s="723" t="s">
        <v>15</v>
      </c>
      <c r="D78" s="718" t="s">
        <v>623</v>
      </c>
      <c r="E78" s="720">
        <v>10934</v>
      </c>
      <c r="F78" s="720">
        <v>10654</v>
      </c>
      <c r="G78" s="722">
        <v>97.44</v>
      </c>
      <c r="H78" s="720">
        <v>280</v>
      </c>
      <c r="I78" s="722">
        <v>2.56</v>
      </c>
      <c r="J78" s="720">
        <v>16</v>
      </c>
      <c r="K78" s="721"/>
    </row>
    <row r="79" spans="1:11" ht="15" x14ac:dyDescent="0.25">
      <c r="A79" s="717">
        <v>75</v>
      </c>
      <c r="B79" s="716" t="s">
        <v>91</v>
      </c>
      <c r="C79" s="723" t="s">
        <v>16</v>
      </c>
      <c r="D79" s="718" t="s">
        <v>624</v>
      </c>
      <c r="E79" s="720">
        <v>2208</v>
      </c>
      <c r="F79" s="720">
        <v>2128</v>
      </c>
      <c r="G79" s="722">
        <v>96.38</v>
      </c>
      <c r="H79" s="720">
        <v>80</v>
      </c>
      <c r="I79" s="722">
        <v>3.62</v>
      </c>
      <c r="J79" s="720">
        <v>4</v>
      </c>
      <c r="K79" s="721"/>
    </row>
    <row r="80" spans="1:11" ht="15" x14ac:dyDescent="0.25">
      <c r="A80" s="717">
        <v>76</v>
      </c>
      <c r="B80" s="716" t="s">
        <v>91</v>
      </c>
      <c r="C80" s="723" t="s">
        <v>17</v>
      </c>
      <c r="D80" s="718" t="s">
        <v>625</v>
      </c>
      <c r="E80" s="720">
        <v>2008</v>
      </c>
      <c r="F80" s="720">
        <v>1909</v>
      </c>
      <c r="G80" s="722">
        <v>95.07</v>
      </c>
      <c r="H80" s="720">
        <v>99</v>
      </c>
      <c r="I80" s="722">
        <v>4.93</v>
      </c>
      <c r="J80" s="720">
        <v>33</v>
      </c>
      <c r="K80" s="721"/>
    </row>
    <row r="81" spans="1:11" ht="15" x14ac:dyDescent="0.25">
      <c r="A81" s="717">
        <v>77</v>
      </c>
      <c r="B81" s="716" t="s">
        <v>91</v>
      </c>
      <c r="C81" s="723" t="s">
        <v>18</v>
      </c>
      <c r="D81" s="718" t="s">
        <v>626</v>
      </c>
      <c r="E81" s="720">
        <v>2287</v>
      </c>
      <c r="F81" s="720">
        <v>2266</v>
      </c>
      <c r="G81" s="722">
        <v>99.08</v>
      </c>
      <c r="H81" s="720">
        <v>21</v>
      </c>
      <c r="I81" s="722">
        <v>0.92</v>
      </c>
      <c r="J81" s="720">
        <v>2</v>
      </c>
      <c r="K81" s="721"/>
    </row>
    <row r="82" spans="1:11" ht="15" x14ac:dyDescent="0.25">
      <c r="A82" s="717">
        <v>78</v>
      </c>
      <c r="B82" s="716" t="s">
        <v>91</v>
      </c>
      <c r="C82" s="723" t="s">
        <v>19</v>
      </c>
      <c r="D82" s="718" t="s">
        <v>627</v>
      </c>
      <c r="E82" s="720">
        <v>5528</v>
      </c>
      <c r="F82" s="720">
        <v>5111</v>
      </c>
      <c r="G82" s="722">
        <v>92.46</v>
      </c>
      <c r="H82" s="720">
        <v>417</v>
      </c>
      <c r="I82" s="722">
        <v>7.54</v>
      </c>
      <c r="J82" s="720">
        <v>27</v>
      </c>
      <c r="K82" s="721"/>
    </row>
    <row r="83" spans="1:11" ht="15" x14ac:dyDescent="0.25">
      <c r="A83" s="717">
        <v>79</v>
      </c>
      <c r="B83" s="716" t="s">
        <v>91</v>
      </c>
      <c r="C83" s="723" t="s">
        <v>20</v>
      </c>
      <c r="D83" s="718" t="s">
        <v>628</v>
      </c>
      <c r="E83" s="720">
        <v>9823</v>
      </c>
      <c r="F83" s="720">
        <v>9632</v>
      </c>
      <c r="G83" s="722">
        <v>98.06</v>
      </c>
      <c r="H83" s="720">
        <v>191</v>
      </c>
      <c r="I83" s="722">
        <v>1.94</v>
      </c>
      <c r="J83" s="720">
        <v>17</v>
      </c>
      <c r="K83" s="721"/>
    </row>
    <row r="84" spans="1:11" ht="15" x14ac:dyDescent="0.25">
      <c r="A84" s="717">
        <v>80</v>
      </c>
      <c r="B84" s="716" t="s">
        <v>91</v>
      </c>
      <c r="C84" s="723" t="s">
        <v>21</v>
      </c>
      <c r="D84" s="718" t="s">
        <v>629</v>
      </c>
      <c r="E84" s="720">
        <v>6431</v>
      </c>
      <c r="F84" s="720">
        <v>6185</v>
      </c>
      <c r="G84" s="722">
        <v>96.17</v>
      </c>
      <c r="H84" s="720">
        <v>246</v>
      </c>
      <c r="I84" s="722">
        <v>3.83</v>
      </c>
      <c r="J84" s="720">
        <v>16</v>
      </c>
      <c r="K84" s="721"/>
    </row>
    <row r="85" spans="1:11" ht="15" x14ac:dyDescent="0.25">
      <c r="A85" s="717">
        <v>81</v>
      </c>
      <c r="B85" s="716" t="s">
        <v>91</v>
      </c>
      <c r="C85" s="723" t="s">
        <v>22</v>
      </c>
      <c r="D85" s="718" t="s">
        <v>630</v>
      </c>
      <c r="E85" s="720">
        <v>8136</v>
      </c>
      <c r="F85" s="720">
        <v>8085</v>
      </c>
      <c r="G85" s="722">
        <v>99.37</v>
      </c>
      <c r="H85" s="720">
        <v>51</v>
      </c>
      <c r="I85" s="722">
        <v>0.63</v>
      </c>
      <c r="J85" s="720">
        <v>5</v>
      </c>
      <c r="K85" s="721"/>
    </row>
    <row r="86" spans="1:11" ht="15" x14ac:dyDescent="0.25">
      <c r="A86" s="717">
        <v>82</v>
      </c>
      <c r="B86" s="716" t="s">
        <v>91</v>
      </c>
      <c r="C86" s="723" t="s">
        <v>23</v>
      </c>
      <c r="D86" s="718" t="s">
        <v>631</v>
      </c>
      <c r="E86" s="720">
        <v>1709</v>
      </c>
      <c r="F86" s="720">
        <v>1683</v>
      </c>
      <c r="G86" s="722">
        <v>98.48</v>
      </c>
      <c r="H86" s="720">
        <v>26</v>
      </c>
      <c r="I86" s="722">
        <v>1.52</v>
      </c>
      <c r="J86" s="720">
        <v>3</v>
      </c>
      <c r="K86" s="721"/>
    </row>
    <row r="87" spans="1:11" ht="15" x14ac:dyDescent="0.25">
      <c r="A87" s="717">
        <v>83</v>
      </c>
      <c r="B87" s="716" t="s">
        <v>91</v>
      </c>
      <c r="C87" s="723" t="s">
        <v>24</v>
      </c>
      <c r="D87" s="718" t="s">
        <v>632</v>
      </c>
      <c r="E87" s="720">
        <v>1140</v>
      </c>
      <c r="F87" s="720">
        <v>1120</v>
      </c>
      <c r="G87" s="722">
        <v>98.25</v>
      </c>
      <c r="H87" s="720">
        <v>20</v>
      </c>
      <c r="I87" s="722">
        <v>1.75</v>
      </c>
      <c r="J87" s="720">
        <v>3</v>
      </c>
      <c r="K87" s="721"/>
    </row>
    <row r="88" spans="1:11" ht="15" x14ac:dyDescent="0.25">
      <c r="A88" s="717">
        <v>84</v>
      </c>
      <c r="B88" s="716" t="s">
        <v>91</v>
      </c>
      <c r="C88" s="723" t="s">
        <v>25</v>
      </c>
      <c r="D88" s="718" t="s">
        <v>633</v>
      </c>
      <c r="E88" s="720">
        <v>2285</v>
      </c>
      <c r="F88" s="720">
        <v>2182</v>
      </c>
      <c r="G88" s="722">
        <v>95.49</v>
      </c>
      <c r="H88" s="720">
        <v>103</v>
      </c>
      <c r="I88" s="722">
        <v>4.51</v>
      </c>
      <c r="J88" s="720">
        <v>0</v>
      </c>
      <c r="K88" s="721"/>
    </row>
    <row r="89" spans="1:11" ht="15" x14ac:dyDescent="0.25">
      <c r="A89" s="717">
        <v>85</v>
      </c>
      <c r="B89" s="716" t="s">
        <v>91</v>
      </c>
      <c r="C89" s="723" t="s">
        <v>26</v>
      </c>
      <c r="D89" s="718" t="s">
        <v>634</v>
      </c>
      <c r="E89" s="720">
        <v>2939</v>
      </c>
      <c r="F89" s="720">
        <v>2897</v>
      </c>
      <c r="G89" s="722">
        <v>98.57</v>
      </c>
      <c r="H89" s="720">
        <v>42</v>
      </c>
      <c r="I89" s="722">
        <v>1.43</v>
      </c>
      <c r="J89" s="720">
        <v>3</v>
      </c>
      <c r="K89" s="721"/>
    </row>
    <row r="90" spans="1:11" ht="15" x14ac:dyDescent="0.25">
      <c r="A90" s="717">
        <v>86</v>
      </c>
      <c r="B90" s="716" t="s">
        <v>91</v>
      </c>
      <c r="C90" s="723" t="s">
        <v>72</v>
      </c>
      <c r="D90" s="718" t="s">
        <v>789</v>
      </c>
      <c r="E90" s="720">
        <v>11213</v>
      </c>
      <c r="F90" s="720">
        <v>10750</v>
      </c>
      <c r="G90" s="722">
        <v>95.87</v>
      </c>
      <c r="H90" s="720">
        <v>463</v>
      </c>
      <c r="I90" s="722">
        <v>4.13</v>
      </c>
      <c r="J90" s="720">
        <v>86</v>
      </c>
      <c r="K90" s="721"/>
    </row>
    <row r="91" spans="1:11" ht="15" x14ac:dyDescent="0.25">
      <c r="A91" s="717">
        <v>87</v>
      </c>
      <c r="B91" s="716" t="s">
        <v>91</v>
      </c>
      <c r="C91" s="723" t="s">
        <v>81</v>
      </c>
      <c r="D91" s="718" t="s">
        <v>636</v>
      </c>
      <c r="E91" s="720">
        <v>2146</v>
      </c>
      <c r="F91" s="720">
        <v>2088</v>
      </c>
      <c r="G91" s="722">
        <v>97.3</v>
      </c>
      <c r="H91" s="720">
        <v>58</v>
      </c>
      <c r="I91" s="722">
        <v>2.7</v>
      </c>
      <c r="J91" s="720">
        <v>6</v>
      </c>
      <c r="K91" s="721"/>
    </row>
    <row r="92" spans="1:11" ht="15" x14ac:dyDescent="0.25">
      <c r="A92" s="717">
        <v>88</v>
      </c>
      <c r="B92" s="716" t="s">
        <v>91</v>
      </c>
      <c r="C92" s="723" t="s">
        <v>82</v>
      </c>
      <c r="D92" s="718" t="s">
        <v>637</v>
      </c>
      <c r="E92" s="720">
        <v>2149</v>
      </c>
      <c r="F92" s="720">
        <v>1886</v>
      </c>
      <c r="G92" s="722">
        <v>87.76</v>
      </c>
      <c r="H92" s="720">
        <v>263</v>
      </c>
      <c r="I92" s="722">
        <v>12.24</v>
      </c>
      <c r="J92" s="720">
        <v>68</v>
      </c>
      <c r="K92" s="721"/>
    </row>
    <row r="93" spans="1:11" ht="15" x14ac:dyDescent="0.25">
      <c r="C93" s="724"/>
      <c r="D93" s="463"/>
      <c r="E93" s="463"/>
      <c r="F93" s="463"/>
      <c r="G93" s="463"/>
      <c r="H93" s="463"/>
      <c r="I93" s="463"/>
      <c r="J93" s="463"/>
    </row>
    <row r="94" spans="1:11" ht="15" x14ac:dyDescent="0.25">
      <c r="C94" s="724"/>
      <c r="D94" s="463"/>
      <c r="E94" s="463"/>
      <c r="F94" s="463"/>
      <c r="G94" s="463"/>
      <c r="H94" s="463"/>
      <c r="I94" s="463"/>
      <c r="J94" s="463"/>
    </row>
    <row r="95" spans="1:11" ht="15" x14ac:dyDescent="0.25">
      <c r="C95" s="724"/>
      <c r="D95" s="463"/>
      <c r="E95" s="463"/>
      <c r="F95" s="463"/>
      <c r="G95" s="463"/>
      <c r="H95" s="463"/>
      <c r="I95" s="463"/>
      <c r="J95" s="463"/>
    </row>
    <row r="96" spans="1:11" ht="15" x14ac:dyDescent="0.25">
      <c r="C96" s="724"/>
      <c r="D96" s="463"/>
      <c r="E96" s="463"/>
      <c r="F96" s="463"/>
      <c r="G96" s="463"/>
      <c r="H96" s="463"/>
      <c r="I96" s="463"/>
      <c r="J96" s="463"/>
    </row>
    <row r="97" spans="3:10" ht="15" x14ac:dyDescent="0.25">
      <c r="C97" s="724"/>
      <c r="D97" s="463"/>
      <c r="E97" s="463"/>
      <c r="F97" s="463"/>
      <c r="G97" s="463"/>
      <c r="H97" s="463"/>
      <c r="I97" s="463"/>
      <c r="J97" s="463"/>
    </row>
    <row r="98" spans="3:10" ht="15" x14ac:dyDescent="0.25">
      <c r="C98" s="724"/>
      <c r="D98" s="463"/>
      <c r="E98" s="463"/>
      <c r="F98" s="463"/>
      <c r="G98" s="463"/>
      <c r="H98" s="463"/>
      <c r="I98" s="463"/>
      <c r="J98" s="463"/>
    </row>
    <row r="99" spans="3:10" ht="15" x14ac:dyDescent="0.25">
      <c r="C99" s="724"/>
      <c r="D99" s="463"/>
      <c r="E99" s="463"/>
      <c r="F99" s="463"/>
      <c r="G99" s="463"/>
      <c r="H99" s="463"/>
      <c r="I99" s="463"/>
      <c r="J99" s="463"/>
    </row>
    <row r="100" spans="3:10" ht="15" x14ac:dyDescent="0.25">
      <c r="C100" s="724"/>
      <c r="D100" s="463"/>
      <c r="E100" s="463"/>
      <c r="F100" s="463"/>
      <c r="G100" s="463"/>
      <c r="H100" s="463"/>
      <c r="I100" s="463"/>
      <c r="J100" s="463"/>
    </row>
    <row r="101" spans="3:10" ht="15" x14ac:dyDescent="0.25">
      <c r="C101" s="724"/>
      <c r="D101" s="463"/>
      <c r="E101" s="463"/>
      <c r="F101" s="463"/>
      <c r="G101" s="463"/>
      <c r="H101" s="463"/>
      <c r="I101" s="463"/>
      <c r="J101" s="463"/>
    </row>
    <row r="102" spans="3:10" ht="15" x14ac:dyDescent="0.25">
      <c r="C102" s="724"/>
      <c r="D102" s="463"/>
      <c r="E102" s="463"/>
      <c r="F102" s="463"/>
      <c r="G102" s="463"/>
      <c r="H102" s="463"/>
      <c r="I102" s="463"/>
      <c r="J102" s="463"/>
    </row>
    <row r="103" spans="3:10" ht="15" x14ac:dyDescent="0.25">
      <c r="C103" s="724"/>
      <c r="D103" s="463"/>
      <c r="E103" s="463"/>
      <c r="F103" s="463"/>
      <c r="G103" s="463"/>
      <c r="H103" s="463"/>
      <c r="I103" s="463"/>
      <c r="J103" s="463"/>
    </row>
  </sheetData>
  <mergeCells count="3">
    <mergeCell ref="A1:J1"/>
    <mergeCell ref="A2:J2"/>
    <mergeCell ref="A3:J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D6E40-C1AF-4EA9-B46D-896CA0AD21CC}">
  <dimension ref="A1:X16"/>
  <sheetViews>
    <sheetView tabSelected="1" zoomScale="60" zoomScaleNormal="60" workbookViewId="0">
      <selection activeCell="B6" sqref="B6:G6"/>
    </sheetView>
  </sheetViews>
  <sheetFormatPr defaultColWidth="31.19921875" defaultRowHeight="13.8" x14ac:dyDescent="0.25"/>
  <cols>
    <col min="1" max="1" width="13.296875" customWidth="1"/>
    <col min="2" max="2" width="14.796875" customWidth="1"/>
    <col min="3" max="3" width="13.3984375" customWidth="1"/>
    <col min="4" max="4" width="25.296875" customWidth="1"/>
    <col min="5" max="5" width="24.796875" customWidth="1"/>
    <col min="6" max="6" width="28.19921875" customWidth="1"/>
    <col min="7" max="7" width="14.796875" customWidth="1"/>
    <col min="8" max="8" width="23.8984375" customWidth="1"/>
    <col min="9" max="9" width="13.3984375" customWidth="1"/>
    <col min="10" max="10" width="15.8984375" customWidth="1"/>
    <col min="11" max="11" width="25.3984375" customWidth="1"/>
    <col min="12" max="12" width="30.09765625" customWidth="1"/>
    <col min="13" max="13" width="27.3984375" customWidth="1"/>
    <col min="14" max="14" width="30.09765625" customWidth="1"/>
    <col min="15" max="15" width="28.8984375" customWidth="1"/>
    <col min="16" max="16" width="30.296875" customWidth="1"/>
    <col min="17" max="17" width="26.59765625" customWidth="1"/>
    <col min="18" max="18" width="27.8984375" customWidth="1"/>
    <col min="19" max="19" width="21.296875" customWidth="1"/>
    <col min="20" max="21" width="29.8984375" bestFit="1" customWidth="1"/>
    <col min="22" max="22" width="26.3984375" bestFit="1" customWidth="1"/>
    <col min="23" max="23" width="24.8984375" bestFit="1" customWidth="1"/>
    <col min="24" max="24" width="16.296875" bestFit="1" customWidth="1"/>
  </cols>
  <sheetData>
    <row r="1" spans="1:24" ht="15.6" x14ac:dyDescent="0.4">
      <c r="A1" s="730" t="s">
        <v>1056</v>
      </c>
      <c r="B1" s="731"/>
      <c r="C1" s="731"/>
      <c r="D1" s="731"/>
      <c r="E1" s="731"/>
      <c r="F1" s="731"/>
    </row>
    <row r="2" spans="1:24" ht="14.4" x14ac:dyDescent="0.3">
      <c r="A2" s="732" t="s">
        <v>1057</v>
      </c>
      <c r="B2" s="731"/>
      <c r="C2" s="731"/>
      <c r="D2" s="731"/>
      <c r="E2" s="731"/>
      <c r="F2" s="731"/>
    </row>
    <row r="3" spans="1:24" ht="14.4" x14ac:dyDescent="0.3">
      <c r="A3" s="732" t="s">
        <v>935</v>
      </c>
      <c r="B3" s="731"/>
      <c r="C3" s="731"/>
      <c r="D3" s="731"/>
      <c r="E3" s="731"/>
      <c r="F3" s="731"/>
    </row>
    <row r="4" spans="1:24" ht="14.4" x14ac:dyDescent="0.3">
      <c r="A4" s="732" t="s">
        <v>936</v>
      </c>
      <c r="B4" s="731"/>
      <c r="C4" s="731"/>
      <c r="D4" s="731"/>
      <c r="E4" s="731"/>
      <c r="F4" s="731"/>
    </row>
    <row r="5" spans="1:24" x14ac:dyDescent="0.25">
      <c r="F5" t="s">
        <v>937</v>
      </c>
    </row>
    <row r="6" spans="1:24" ht="43.2" customHeight="1" x14ac:dyDescent="0.25">
      <c r="A6" s="733" t="s">
        <v>88</v>
      </c>
      <c r="B6" s="733" t="s">
        <v>939</v>
      </c>
      <c r="C6" s="733"/>
      <c r="D6" s="733"/>
      <c r="E6" s="733"/>
      <c r="F6" s="733"/>
      <c r="G6" s="733"/>
      <c r="H6" s="736" t="s">
        <v>940</v>
      </c>
      <c r="I6" s="736" t="s">
        <v>941</v>
      </c>
      <c r="J6" s="736" t="s">
        <v>942</v>
      </c>
      <c r="K6" s="736" t="s">
        <v>943</v>
      </c>
      <c r="L6" s="736" t="s">
        <v>944</v>
      </c>
      <c r="M6" s="736" t="s">
        <v>945</v>
      </c>
      <c r="N6" s="736" t="s">
        <v>946</v>
      </c>
      <c r="O6" s="733" t="s">
        <v>947</v>
      </c>
      <c r="P6" s="733"/>
      <c r="Q6" s="736" t="s">
        <v>948</v>
      </c>
      <c r="R6" s="736" t="s">
        <v>949</v>
      </c>
      <c r="S6" s="736" t="s">
        <v>950</v>
      </c>
      <c r="T6" s="736" t="s">
        <v>1053</v>
      </c>
      <c r="U6" s="733" t="s">
        <v>951</v>
      </c>
      <c r="V6" s="733"/>
      <c r="W6" s="736" t="s">
        <v>952</v>
      </c>
      <c r="X6" s="733" t="s">
        <v>384</v>
      </c>
    </row>
    <row r="7" spans="1:24" ht="43.2" x14ac:dyDescent="0.25">
      <c r="A7" s="733"/>
      <c r="B7" s="734" t="s">
        <v>953</v>
      </c>
      <c r="C7" s="734" t="s">
        <v>954</v>
      </c>
      <c r="D7" s="734" t="s">
        <v>955</v>
      </c>
      <c r="E7" s="734" t="s">
        <v>956</v>
      </c>
      <c r="F7" s="734" t="s">
        <v>957</v>
      </c>
      <c r="G7" s="734" t="s">
        <v>958</v>
      </c>
      <c r="H7" s="737"/>
      <c r="I7" s="737"/>
      <c r="J7" s="737"/>
      <c r="K7" s="737"/>
      <c r="L7" s="737"/>
      <c r="M7" s="737"/>
      <c r="N7" s="737"/>
      <c r="O7" s="734" t="s">
        <v>959</v>
      </c>
      <c r="P7" s="734" t="s">
        <v>960</v>
      </c>
      <c r="Q7" s="737"/>
      <c r="R7" s="737"/>
      <c r="S7" s="737"/>
      <c r="T7" s="737"/>
      <c r="U7" s="734" t="s">
        <v>961</v>
      </c>
      <c r="V7" s="734" t="s">
        <v>962</v>
      </c>
      <c r="W7" s="737"/>
      <c r="X7" s="733"/>
    </row>
    <row r="8" spans="1:24" ht="14.4" x14ac:dyDescent="0.25">
      <c r="A8" s="731"/>
      <c r="B8" s="734" t="s">
        <v>963</v>
      </c>
      <c r="C8" s="734" t="s">
        <v>963</v>
      </c>
      <c r="D8" s="734" t="s">
        <v>963</v>
      </c>
      <c r="E8" s="734" t="s">
        <v>963</v>
      </c>
      <c r="F8" s="734" t="s">
        <v>963</v>
      </c>
      <c r="G8" s="734" t="s">
        <v>963</v>
      </c>
      <c r="H8" s="734" t="s">
        <v>963</v>
      </c>
      <c r="I8" s="734" t="s">
        <v>963</v>
      </c>
      <c r="J8" s="734" t="s">
        <v>963</v>
      </c>
      <c r="K8" s="734" t="s">
        <v>963</v>
      </c>
      <c r="L8" s="734" t="s">
        <v>963</v>
      </c>
      <c r="M8" s="734" t="s">
        <v>963</v>
      </c>
      <c r="N8" s="734" t="s">
        <v>963</v>
      </c>
      <c r="O8" s="734" t="s">
        <v>963</v>
      </c>
      <c r="P8" s="734" t="s">
        <v>963</v>
      </c>
      <c r="Q8" s="734" t="s">
        <v>963</v>
      </c>
      <c r="R8" s="734" t="s">
        <v>963</v>
      </c>
      <c r="S8" s="734" t="s">
        <v>963</v>
      </c>
      <c r="T8" s="734" t="s">
        <v>963</v>
      </c>
      <c r="U8" s="734" t="s">
        <v>963</v>
      </c>
      <c r="V8" s="734" t="s">
        <v>963</v>
      </c>
      <c r="W8" s="734" t="s">
        <v>963</v>
      </c>
      <c r="X8" s="734" t="s">
        <v>963</v>
      </c>
    </row>
    <row r="9" spans="1:24" ht="14.4" x14ac:dyDescent="0.25">
      <c r="A9" s="761" t="s">
        <v>89</v>
      </c>
      <c r="B9" s="763">
        <v>260199672.97999999</v>
      </c>
      <c r="C9" s="763">
        <v>247540311.84999999</v>
      </c>
      <c r="D9" s="763">
        <v>108205951.52</v>
      </c>
      <c r="E9" s="763">
        <v>37928558.170000002</v>
      </c>
      <c r="F9" s="763">
        <v>7715399.5800000001</v>
      </c>
      <c r="G9" s="763">
        <v>10203124.390000001</v>
      </c>
      <c r="H9" s="763">
        <v>96434704.859999999</v>
      </c>
      <c r="I9" s="763">
        <v>3363328</v>
      </c>
      <c r="J9" s="763">
        <v>107065990</v>
      </c>
      <c r="K9" s="763">
        <v>3708870</v>
      </c>
      <c r="L9" s="763">
        <v>20216168.93</v>
      </c>
      <c r="M9" s="763">
        <v>11763327.74</v>
      </c>
      <c r="N9" s="763">
        <v>47000</v>
      </c>
      <c r="O9" s="763">
        <v>14981006</v>
      </c>
      <c r="P9" s="763">
        <v>14945625</v>
      </c>
      <c r="Q9" s="763">
        <v>33417858.289999999</v>
      </c>
      <c r="R9" s="763">
        <v>202292.27</v>
      </c>
      <c r="S9" s="763">
        <v>-550</v>
      </c>
      <c r="T9" s="763">
        <v>0</v>
      </c>
      <c r="U9" s="763">
        <v>9780</v>
      </c>
      <c r="V9" s="763">
        <v>33619285.020000003</v>
      </c>
      <c r="W9" s="763">
        <v>0</v>
      </c>
      <c r="X9" s="764">
        <v>1011567704.6</v>
      </c>
    </row>
    <row r="10" spans="1:24" ht="14.4" x14ac:dyDescent="0.25">
      <c r="A10" s="761" t="s">
        <v>90</v>
      </c>
      <c r="B10" s="763">
        <v>275384784.52999997</v>
      </c>
      <c r="C10" s="763">
        <v>226010368.56999999</v>
      </c>
      <c r="D10" s="763">
        <v>76027395.719999999</v>
      </c>
      <c r="E10" s="763">
        <v>44976560.939999998</v>
      </c>
      <c r="F10" s="763">
        <v>6410250.6299999999</v>
      </c>
      <c r="G10" s="763">
        <v>9927358.0899999999</v>
      </c>
      <c r="H10" s="763">
        <v>105371570.59</v>
      </c>
      <c r="I10" s="763">
        <v>2203629</v>
      </c>
      <c r="J10" s="763">
        <v>39887810</v>
      </c>
      <c r="K10" s="763">
        <v>4722690</v>
      </c>
      <c r="L10" s="763">
        <v>4945176.8099999996</v>
      </c>
      <c r="M10" s="763">
        <v>20255858.780000001</v>
      </c>
      <c r="N10" s="763">
        <v>38500</v>
      </c>
      <c r="O10" s="763">
        <v>15169592</v>
      </c>
      <c r="P10" s="763">
        <v>19108170</v>
      </c>
      <c r="Q10" s="763">
        <v>33342596.350000001</v>
      </c>
      <c r="R10" s="763">
        <v>170341.29</v>
      </c>
      <c r="S10" s="763">
        <v>-99431.83</v>
      </c>
      <c r="T10" s="763">
        <v>0</v>
      </c>
      <c r="U10" s="763">
        <v>720</v>
      </c>
      <c r="V10" s="763">
        <v>31636822.289999999</v>
      </c>
      <c r="W10" s="763">
        <v>0</v>
      </c>
      <c r="X10" s="764">
        <v>915490763.75999999</v>
      </c>
    </row>
    <row r="11" spans="1:24" ht="14.4" x14ac:dyDescent="0.25">
      <c r="A11" s="761" t="s">
        <v>91</v>
      </c>
      <c r="B11" s="763">
        <v>940048069.34000003</v>
      </c>
      <c r="C11" s="763">
        <v>1211112864.3099999</v>
      </c>
      <c r="D11" s="763">
        <v>561747136.28999996</v>
      </c>
      <c r="E11" s="763">
        <v>158172691.25</v>
      </c>
      <c r="F11" s="763">
        <v>17396666.25</v>
      </c>
      <c r="G11" s="763">
        <v>66191605.259999998</v>
      </c>
      <c r="H11" s="763">
        <v>385547692.44</v>
      </c>
      <c r="I11" s="763">
        <v>31044019</v>
      </c>
      <c r="J11" s="763">
        <v>355049530.30000001</v>
      </c>
      <c r="K11" s="763">
        <v>11938593</v>
      </c>
      <c r="L11" s="763">
        <v>14219395.85</v>
      </c>
      <c r="M11" s="763">
        <v>36459755.270000003</v>
      </c>
      <c r="N11" s="763">
        <v>472000</v>
      </c>
      <c r="O11" s="763">
        <v>26161828</v>
      </c>
      <c r="P11" s="763">
        <v>60527070</v>
      </c>
      <c r="Q11" s="763">
        <v>217403580.46000001</v>
      </c>
      <c r="R11" s="763">
        <v>582854.80000000005</v>
      </c>
      <c r="S11" s="763">
        <v>-1237939.95</v>
      </c>
      <c r="T11" s="763">
        <v>54476</v>
      </c>
      <c r="U11" s="763">
        <v>249940.47</v>
      </c>
      <c r="V11" s="763">
        <v>303899039.56</v>
      </c>
      <c r="W11" s="763">
        <v>0</v>
      </c>
      <c r="X11" s="764">
        <v>4397040867.8999996</v>
      </c>
    </row>
    <row r="12" spans="1:24" ht="14.4" x14ac:dyDescent="0.25">
      <c r="A12" s="761" t="s">
        <v>92</v>
      </c>
      <c r="B12" s="763">
        <v>441565374.47000003</v>
      </c>
      <c r="C12" s="763">
        <v>460698814.76999998</v>
      </c>
      <c r="D12" s="763">
        <v>233673269.62</v>
      </c>
      <c r="E12" s="763">
        <v>66048678.719999999</v>
      </c>
      <c r="F12" s="763">
        <v>7206282.04</v>
      </c>
      <c r="G12" s="763">
        <v>24478469.260000002</v>
      </c>
      <c r="H12" s="763">
        <v>150247474.81999999</v>
      </c>
      <c r="I12" s="763">
        <v>2558489</v>
      </c>
      <c r="J12" s="763">
        <v>94843255</v>
      </c>
      <c r="K12" s="763">
        <v>6530045</v>
      </c>
      <c r="L12" s="763">
        <v>23041984.25</v>
      </c>
      <c r="M12" s="763">
        <v>19875476.859999999</v>
      </c>
      <c r="N12" s="763">
        <v>193500</v>
      </c>
      <c r="O12" s="763">
        <v>32995066</v>
      </c>
      <c r="P12" s="763">
        <v>25933989</v>
      </c>
      <c r="Q12" s="763">
        <v>67806147.510000005</v>
      </c>
      <c r="R12" s="763">
        <v>94658.26</v>
      </c>
      <c r="S12" s="763">
        <v>-2100</v>
      </c>
      <c r="T12" s="763">
        <v>0</v>
      </c>
      <c r="U12" s="763">
        <v>116492.83</v>
      </c>
      <c r="V12" s="763">
        <v>59960691.280000001</v>
      </c>
      <c r="W12" s="763">
        <v>0</v>
      </c>
      <c r="X12" s="764">
        <v>1717866058.6900001</v>
      </c>
    </row>
    <row r="13" spans="1:24" ht="14.4" x14ac:dyDescent="0.25">
      <c r="A13" s="761" t="s">
        <v>93</v>
      </c>
      <c r="B13" s="763">
        <v>349503132.36000001</v>
      </c>
      <c r="C13" s="763">
        <v>379761403.55000001</v>
      </c>
      <c r="D13" s="763">
        <v>166842717.88999999</v>
      </c>
      <c r="E13" s="763">
        <v>54394783.909999996</v>
      </c>
      <c r="F13" s="763">
        <v>9481936.0700000003</v>
      </c>
      <c r="G13" s="763">
        <v>11160473.380000001</v>
      </c>
      <c r="H13" s="763">
        <v>110728714.14</v>
      </c>
      <c r="I13" s="763">
        <v>3486796</v>
      </c>
      <c r="J13" s="763">
        <v>137283773.41</v>
      </c>
      <c r="K13" s="763">
        <v>4149065</v>
      </c>
      <c r="L13" s="763">
        <v>8654857.5500000007</v>
      </c>
      <c r="M13" s="763">
        <v>13115800.050000001</v>
      </c>
      <c r="N13" s="763">
        <v>60000</v>
      </c>
      <c r="O13" s="763">
        <v>19071216</v>
      </c>
      <c r="P13" s="763">
        <v>19501785</v>
      </c>
      <c r="Q13" s="763">
        <v>63228397.700000003</v>
      </c>
      <c r="R13" s="763">
        <v>298136.31</v>
      </c>
      <c r="S13" s="763">
        <v>-5736.36</v>
      </c>
      <c r="T13" s="763">
        <v>0</v>
      </c>
      <c r="U13" s="763">
        <v>211458.87</v>
      </c>
      <c r="V13" s="763">
        <v>76272181.299999997</v>
      </c>
      <c r="W13" s="763">
        <v>200000</v>
      </c>
      <c r="X13" s="764">
        <v>1427400892.1300001</v>
      </c>
    </row>
    <row r="14" spans="1:24" ht="14.4" x14ac:dyDescent="0.25">
      <c r="A14" s="761" t="s">
        <v>94</v>
      </c>
      <c r="B14" s="763">
        <v>609893381.11000001</v>
      </c>
      <c r="C14" s="763">
        <v>1017935424.12</v>
      </c>
      <c r="D14" s="763">
        <v>448035012.57999998</v>
      </c>
      <c r="E14" s="763">
        <v>114078841.56</v>
      </c>
      <c r="F14" s="763">
        <v>20693572.699999999</v>
      </c>
      <c r="G14" s="763">
        <v>67880670.200000003</v>
      </c>
      <c r="H14" s="763">
        <v>286208208.73000002</v>
      </c>
      <c r="I14" s="763">
        <v>6680235</v>
      </c>
      <c r="J14" s="763">
        <v>259760119.47</v>
      </c>
      <c r="K14" s="763">
        <v>10562902</v>
      </c>
      <c r="L14" s="763">
        <v>14945211.16</v>
      </c>
      <c r="M14" s="763">
        <v>62485380.909999996</v>
      </c>
      <c r="N14" s="763">
        <v>145000</v>
      </c>
      <c r="O14" s="763">
        <v>39986258</v>
      </c>
      <c r="P14" s="763">
        <v>44786925</v>
      </c>
      <c r="Q14" s="763">
        <v>174189837.43000001</v>
      </c>
      <c r="R14" s="763">
        <v>1801288.6</v>
      </c>
      <c r="S14" s="763">
        <v>-79485.25</v>
      </c>
      <c r="T14" s="763">
        <v>0</v>
      </c>
      <c r="U14" s="763">
        <v>119873.11</v>
      </c>
      <c r="V14" s="763">
        <v>187915754.56999999</v>
      </c>
      <c r="W14" s="763">
        <v>-29669861.620000001</v>
      </c>
      <c r="X14" s="764">
        <v>3338354549.3800001</v>
      </c>
    </row>
    <row r="15" spans="1:24" ht="14.4" x14ac:dyDescent="0.25">
      <c r="A15" s="761" t="s">
        <v>95</v>
      </c>
      <c r="B15" s="763">
        <v>327549755.36000001</v>
      </c>
      <c r="C15" s="763">
        <v>349098246.63999999</v>
      </c>
      <c r="D15" s="763">
        <v>132342004.25</v>
      </c>
      <c r="E15" s="763">
        <v>57640595.789999999</v>
      </c>
      <c r="F15" s="763">
        <v>11061013.74</v>
      </c>
      <c r="G15" s="763">
        <v>33548812.239999998</v>
      </c>
      <c r="H15" s="763">
        <v>158233677.03</v>
      </c>
      <c r="I15" s="763">
        <v>2716853</v>
      </c>
      <c r="J15" s="763">
        <v>156162370.41999999</v>
      </c>
      <c r="K15" s="763">
        <v>8659265</v>
      </c>
      <c r="L15" s="763">
        <v>4119361.49</v>
      </c>
      <c r="M15" s="763">
        <v>10228925.310000001</v>
      </c>
      <c r="N15" s="763">
        <v>43500</v>
      </c>
      <c r="O15" s="763">
        <v>28860134</v>
      </c>
      <c r="P15" s="763">
        <v>27210150</v>
      </c>
      <c r="Q15" s="763">
        <v>46800052.799999997</v>
      </c>
      <c r="R15" s="763">
        <v>390755.66</v>
      </c>
      <c r="S15" s="763">
        <v>-62844.87</v>
      </c>
      <c r="T15" s="763">
        <v>0</v>
      </c>
      <c r="U15" s="763">
        <v>16834.79</v>
      </c>
      <c r="V15" s="763">
        <v>40991778.43</v>
      </c>
      <c r="W15" s="763">
        <v>0</v>
      </c>
      <c r="X15" s="764">
        <v>1395611241.0799999</v>
      </c>
    </row>
    <row r="16" spans="1:24" ht="14.4" x14ac:dyDescent="0.25">
      <c r="A16" s="762" t="s">
        <v>384</v>
      </c>
      <c r="B16" s="764">
        <v>3204144170.1500001</v>
      </c>
      <c r="C16" s="764">
        <v>3892157433.8099999</v>
      </c>
      <c r="D16" s="764">
        <v>1726873487.8699999</v>
      </c>
      <c r="E16" s="764">
        <v>533240710.33999997</v>
      </c>
      <c r="F16" s="764">
        <v>79965121.010000005</v>
      </c>
      <c r="G16" s="764">
        <v>223390512.81999999</v>
      </c>
      <c r="H16" s="764">
        <v>1292772042.6099999</v>
      </c>
      <c r="I16" s="764">
        <v>52053349</v>
      </c>
      <c r="J16" s="764">
        <v>1150052848.5999999</v>
      </c>
      <c r="K16" s="764">
        <v>50271430</v>
      </c>
      <c r="L16" s="764">
        <v>90142156.040000007</v>
      </c>
      <c r="M16" s="764">
        <v>174184524.91999999</v>
      </c>
      <c r="N16" s="764">
        <v>999500</v>
      </c>
      <c r="O16" s="764">
        <v>177225100</v>
      </c>
      <c r="P16" s="764">
        <v>212013714</v>
      </c>
      <c r="Q16" s="764">
        <v>636188470.53999996</v>
      </c>
      <c r="R16" s="764">
        <v>3540327.19</v>
      </c>
      <c r="S16" s="764">
        <v>-1488088.26</v>
      </c>
      <c r="T16" s="764">
        <v>54476</v>
      </c>
      <c r="U16" s="764">
        <v>725100.07</v>
      </c>
      <c r="V16" s="764">
        <v>734295552.45000005</v>
      </c>
      <c r="W16" s="764">
        <v>-29469861.620000001</v>
      </c>
      <c r="X16" s="764">
        <v>14203332077.540001</v>
      </c>
    </row>
  </sheetData>
  <mergeCells count="21">
    <mergeCell ref="Q6:Q7"/>
    <mergeCell ref="R6:R7"/>
    <mergeCell ref="S6:S7"/>
    <mergeCell ref="T6:T7"/>
    <mergeCell ref="W6:W7"/>
    <mergeCell ref="O6:P6"/>
    <mergeCell ref="U6:V6"/>
    <mergeCell ref="X6:X7"/>
    <mergeCell ref="H6:H7"/>
    <mergeCell ref="I6:I7"/>
    <mergeCell ref="J6:J7"/>
    <mergeCell ref="K6:K7"/>
    <mergeCell ref="L6:L7"/>
    <mergeCell ref="M6:M7"/>
    <mergeCell ref="N6:N7"/>
    <mergeCell ref="A1:F1"/>
    <mergeCell ref="A2:F2"/>
    <mergeCell ref="A3:F3"/>
    <mergeCell ref="A4:F4"/>
    <mergeCell ref="A6:A8"/>
    <mergeCell ref="B6:G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68C0C-1C5E-45F5-B6F4-4B1FA5DE35AA}">
  <dimension ref="A1:AA105"/>
  <sheetViews>
    <sheetView zoomScale="60" zoomScaleNormal="60" workbookViewId="0">
      <pane xSplit="3" ySplit="8" topLeftCell="D42" activePane="bottomRight" state="frozen"/>
      <selection pane="topRight" activeCell="D1" sqref="D1"/>
      <selection pane="bottomLeft" activeCell="A9" sqref="A9"/>
      <selection pane="bottomRight" activeCell="M76" sqref="M76"/>
    </sheetView>
  </sheetViews>
  <sheetFormatPr defaultRowHeight="13.8" x14ac:dyDescent="0.25"/>
  <cols>
    <col min="1" max="1" width="12.59765625" customWidth="1"/>
    <col min="2" max="2" width="9.296875" customWidth="1"/>
    <col min="3" max="3" width="30.3984375" customWidth="1"/>
    <col min="4" max="4" width="19.59765625" customWidth="1"/>
    <col min="5" max="7" width="16.3984375" bestFit="1" customWidth="1"/>
    <col min="8" max="8" width="14.796875" bestFit="1" customWidth="1"/>
    <col min="9" max="9" width="13.796875" bestFit="1" customWidth="1"/>
    <col min="10" max="10" width="14.796875" bestFit="1" customWidth="1"/>
    <col min="11" max="11" width="16.3984375" bestFit="1" customWidth="1"/>
    <col min="12" max="12" width="13.796875" bestFit="1" customWidth="1"/>
    <col min="13" max="13" width="14.796875" bestFit="1" customWidth="1"/>
    <col min="14" max="14" width="13.796875" bestFit="1" customWidth="1"/>
    <col min="15" max="15" width="14.09765625" bestFit="1" customWidth="1"/>
    <col min="16" max="16" width="13.796875" bestFit="1" customWidth="1"/>
    <col min="17" max="17" width="10.8984375" bestFit="1" customWidth="1"/>
    <col min="18" max="19" width="8.8984375" bestFit="1" customWidth="1"/>
    <col min="20" max="20" width="14.796875" bestFit="1" customWidth="1"/>
    <col min="21" max="21" width="12.59765625" bestFit="1" customWidth="1"/>
    <col min="22" max="22" width="13.3984375" bestFit="1" customWidth="1"/>
    <col min="23" max="23" width="9.8984375" bestFit="1" customWidth="1"/>
    <col min="24" max="24" width="10.8984375" bestFit="1" customWidth="1"/>
    <col min="25" max="25" width="14.796875" bestFit="1" customWidth="1"/>
    <col min="26" max="26" width="15.796875" bestFit="1" customWidth="1"/>
    <col min="27" max="27" width="17.59765625" bestFit="1" customWidth="1"/>
  </cols>
  <sheetData>
    <row r="1" spans="1:27" ht="19.95" customHeight="1" x14ac:dyDescent="0.4">
      <c r="B1" s="730" t="s">
        <v>933</v>
      </c>
      <c r="C1" s="730"/>
      <c r="D1" s="730"/>
      <c r="E1" s="730"/>
      <c r="F1" s="730"/>
      <c r="G1" s="730"/>
      <c r="H1" s="730"/>
      <c r="I1" s="730"/>
      <c r="J1" s="730"/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0"/>
      <c r="Z1" s="730"/>
      <c r="AA1" s="730"/>
    </row>
    <row r="2" spans="1:27" ht="14.4" customHeight="1" x14ac:dyDescent="0.3">
      <c r="B2" s="732" t="s">
        <v>934</v>
      </c>
      <c r="C2" s="732"/>
      <c r="D2" s="732"/>
      <c r="E2" s="732"/>
      <c r="F2" s="732"/>
      <c r="G2" s="732"/>
      <c r="H2" s="732"/>
      <c r="I2" s="732"/>
      <c r="J2" s="732"/>
      <c r="K2" s="732"/>
      <c r="L2" s="732"/>
      <c r="M2" s="732"/>
      <c r="N2" s="732"/>
      <c r="O2" s="732"/>
      <c r="P2" s="732"/>
      <c r="Q2" s="732"/>
      <c r="R2" s="732"/>
      <c r="S2" s="732"/>
      <c r="T2" s="732"/>
      <c r="U2" s="732"/>
      <c r="V2" s="732"/>
      <c r="W2" s="732"/>
      <c r="X2" s="732"/>
      <c r="Y2" s="732"/>
      <c r="Z2" s="732"/>
      <c r="AA2" s="732"/>
    </row>
    <row r="3" spans="1:27" ht="14.4" customHeight="1" x14ac:dyDescent="0.3">
      <c r="B3" s="732" t="s">
        <v>935</v>
      </c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2"/>
      <c r="P3" s="732"/>
      <c r="Q3" s="732"/>
      <c r="R3" s="732"/>
      <c r="S3" s="732"/>
      <c r="T3" s="732"/>
      <c r="U3" s="732"/>
      <c r="V3" s="732"/>
      <c r="W3" s="732"/>
      <c r="X3" s="732"/>
      <c r="Y3" s="732"/>
      <c r="Z3" s="732"/>
      <c r="AA3" s="732"/>
    </row>
    <row r="4" spans="1:27" ht="14.4" customHeight="1" x14ac:dyDescent="0.3">
      <c r="B4" s="732" t="s">
        <v>936</v>
      </c>
      <c r="C4" s="732"/>
      <c r="D4" s="732"/>
      <c r="E4" s="732"/>
      <c r="F4" s="732"/>
      <c r="G4" s="732"/>
      <c r="H4" s="732"/>
      <c r="I4" s="732"/>
      <c r="J4" s="732"/>
      <c r="K4" s="732"/>
      <c r="L4" s="732"/>
      <c r="M4" s="732"/>
      <c r="N4" s="732"/>
      <c r="O4" s="732"/>
      <c r="P4" s="732"/>
      <c r="Q4" s="732"/>
      <c r="R4" s="732"/>
      <c r="S4" s="732"/>
      <c r="T4" s="732"/>
      <c r="U4" s="732"/>
      <c r="V4" s="732"/>
      <c r="W4" s="732"/>
      <c r="X4" s="732"/>
      <c r="Y4" s="732"/>
      <c r="Z4" s="732"/>
      <c r="AA4" s="732"/>
    </row>
    <row r="5" spans="1:27" x14ac:dyDescent="0.25">
      <c r="B5" s="735" t="s">
        <v>937</v>
      </c>
      <c r="C5" s="735"/>
      <c r="D5" s="735"/>
      <c r="E5" s="735"/>
      <c r="F5" s="735"/>
      <c r="G5" s="735"/>
      <c r="H5" s="735"/>
      <c r="I5" s="735"/>
      <c r="J5" s="735"/>
      <c r="K5" s="735"/>
      <c r="L5" s="735"/>
      <c r="M5" s="735"/>
      <c r="N5" s="735"/>
      <c r="O5" s="735"/>
      <c r="P5" s="735"/>
      <c r="Q5" s="735"/>
      <c r="R5" s="735"/>
      <c r="S5" s="735"/>
      <c r="T5" s="735"/>
      <c r="U5" s="735"/>
      <c r="V5" s="735"/>
      <c r="W5" s="735"/>
      <c r="X5" s="735"/>
      <c r="Y5" s="735"/>
      <c r="Z5" s="735"/>
      <c r="AA5" s="735"/>
    </row>
    <row r="6" spans="1:27" ht="129.6" customHeight="1" x14ac:dyDescent="0.25">
      <c r="A6" s="738" t="s">
        <v>88</v>
      </c>
      <c r="B6" s="739" t="s">
        <v>920</v>
      </c>
      <c r="C6" s="739" t="s">
        <v>101</v>
      </c>
      <c r="D6" s="739" t="s">
        <v>938</v>
      </c>
      <c r="E6" s="739" t="s">
        <v>939</v>
      </c>
      <c r="F6" s="739"/>
      <c r="G6" s="739"/>
      <c r="H6" s="739"/>
      <c r="I6" s="739"/>
      <c r="J6" s="739"/>
      <c r="K6" s="740" t="s">
        <v>940</v>
      </c>
      <c r="L6" s="740" t="s">
        <v>941</v>
      </c>
      <c r="M6" s="740" t="s">
        <v>942</v>
      </c>
      <c r="N6" s="740" t="s">
        <v>943</v>
      </c>
      <c r="O6" s="740" t="s">
        <v>944</v>
      </c>
      <c r="P6" s="740" t="s">
        <v>945</v>
      </c>
      <c r="Q6" s="740" t="s">
        <v>946</v>
      </c>
      <c r="R6" s="739" t="s">
        <v>947</v>
      </c>
      <c r="S6" s="739"/>
      <c r="T6" s="740" t="s">
        <v>948</v>
      </c>
      <c r="U6" s="740" t="s">
        <v>949</v>
      </c>
      <c r="V6" s="740" t="s">
        <v>950</v>
      </c>
      <c r="W6" s="740" t="s">
        <v>1053</v>
      </c>
      <c r="X6" s="739" t="s">
        <v>951</v>
      </c>
      <c r="Y6" s="739"/>
      <c r="Z6" s="740" t="s">
        <v>952</v>
      </c>
      <c r="AA6" s="739" t="s">
        <v>384</v>
      </c>
    </row>
    <row r="7" spans="1:27" ht="172.8" x14ac:dyDescent="0.25">
      <c r="A7" s="738"/>
      <c r="B7" s="739"/>
      <c r="C7" s="739"/>
      <c r="D7" s="741"/>
      <c r="E7" s="742" t="s">
        <v>953</v>
      </c>
      <c r="F7" s="742" t="s">
        <v>954</v>
      </c>
      <c r="G7" s="742" t="s">
        <v>955</v>
      </c>
      <c r="H7" s="742" t="s">
        <v>956</v>
      </c>
      <c r="I7" s="742" t="s">
        <v>957</v>
      </c>
      <c r="J7" s="742" t="s">
        <v>958</v>
      </c>
      <c r="K7" s="743"/>
      <c r="L7" s="743"/>
      <c r="M7" s="743"/>
      <c r="N7" s="743"/>
      <c r="O7" s="743"/>
      <c r="P7" s="743"/>
      <c r="Q7" s="743"/>
      <c r="R7" s="742" t="s">
        <v>959</v>
      </c>
      <c r="S7" s="742" t="s">
        <v>960</v>
      </c>
      <c r="T7" s="743"/>
      <c r="U7" s="743"/>
      <c r="V7" s="743"/>
      <c r="W7" s="743"/>
      <c r="X7" s="742" t="s">
        <v>961</v>
      </c>
      <c r="Y7" s="742" t="s">
        <v>962</v>
      </c>
      <c r="Z7" s="743"/>
      <c r="AA7" s="739"/>
    </row>
    <row r="8" spans="1:27" ht="28.8" x14ac:dyDescent="0.25">
      <c r="A8" s="738"/>
      <c r="B8" s="741"/>
      <c r="C8" s="740" t="s">
        <v>963</v>
      </c>
      <c r="D8" s="740" t="s">
        <v>963</v>
      </c>
      <c r="E8" s="744" t="s">
        <v>963</v>
      </c>
      <c r="F8" s="744" t="s">
        <v>963</v>
      </c>
      <c r="G8" s="744" t="s">
        <v>963</v>
      </c>
      <c r="H8" s="744" t="s">
        <v>963</v>
      </c>
      <c r="I8" s="744" t="s">
        <v>963</v>
      </c>
      <c r="J8" s="744" t="s">
        <v>963</v>
      </c>
      <c r="K8" s="744" t="s">
        <v>963</v>
      </c>
      <c r="L8" s="744" t="s">
        <v>963</v>
      </c>
      <c r="M8" s="744" t="s">
        <v>963</v>
      </c>
      <c r="N8" s="744" t="s">
        <v>963</v>
      </c>
      <c r="O8" s="744" t="s">
        <v>963</v>
      </c>
      <c r="P8" s="744" t="s">
        <v>963</v>
      </c>
      <c r="Q8" s="744" t="s">
        <v>963</v>
      </c>
      <c r="R8" s="744" t="s">
        <v>963</v>
      </c>
      <c r="S8" s="744" t="s">
        <v>963</v>
      </c>
      <c r="T8" s="744" t="s">
        <v>963</v>
      </c>
      <c r="U8" s="744" t="s">
        <v>963</v>
      </c>
      <c r="V8" s="744" t="s">
        <v>963</v>
      </c>
      <c r="W8" s="744"/>
      <c r="X8" s="744" t="s">
        <v>963</v>
      </c>
      <c r="Y8" s="744" t="s">
        <v>963</v>
      </c>
      <c r="Z8" s="744"/>
      <c r="AA8" s="744" t="s">
        <v>963</v>
      </c>
    </row>
    <row r="9" spans="1:27" x14ac:dyDescent="0.25">
      <c r="A9" s="745" t="s">
        <v>95</v>
      </c>
      <c r="B9" s="745" t="s">
        <v>5</v>
      </c>
      <c r="C9" s="745" t="s">
        <v>979</v>
      </c>
      <c r="D9" s="745" t="s">
        <v>965</v>
      </c>
      <c r="E9" s="746">
        <v>55962175.210000001</v>
      </c>
      <c r="F9" s="746">
        <v>132750382.98</v>
      </c>
      <c r="G9" s="746">
        <v>77043318.340000004</v>
      </c>
      <c r="H9" s="746">
        <v>13239537.859999999</v>
      </c>
      <c r="I9" s="746">
        <v>2583461.5</v>
      </c>
      <c r="J9" s="746">
        <v>3045814.93</v>
      </c>
      <c r="K9" s="746">
        <v>31575737.84</v>
      </c>
      <c r="L9" s="746">
        <v>1219022</v>
      </c>
      <c r="M9" s="746">
        <v>20419210.420000002</v>
      </c>
      <c r="N9" s="746">
        <v>845265</v>
      </c>
      <c r="O9" s="746">
        <v>0</v>
      </c>
      <c r="P9" s="746">
        <v>432950</v>
      </c>
      <c r="Q9" s="746">
        <v>15000</v>
      </c>
      <c r="R9" s="746">
        <v>0</v>
      </c>
      <c r="S9" s="746">
        <v>0</v>
      </c>
      <c r="T9" s="746">
        <v>20948609.079999998</v>
      </c>
      <c r="U9" s="746">
        <v>84506.43</v>
      </c>
      <c r="V9" s="746">
        <v>-300</v>
      </c>
      <c r="W9" s="746">
        <v>0</v>
      </c>
      <c r="X9" s="746">
        <v>13191.79</v>
      </c>
      <c r="Y9" s="746">
        <v>17990880.75</v>
      </c>
      <c r="Z9" s="746">
        <v>0</v>
      </c>
      <c r="AA9" s="746">
        <v>378168764.13</v>
      </c>
    </row>
    <row r="10" spans="1:27" x14ac:dyDescent="0.25">
      <c r="A10" s="745" t="s">
        <v>95</v>
      </c>
      <c r="B10" s="745" t="s">
        <v>63</v>
      </c>
      <c r="C10" s="745" t="s">
        <v>980</v>
      </c>
      <c r="D10" s="745" t="s">
        <v>965</v>
      </c>
      <c r="E10" s="746">
        <v>25452373.039999999</v>
      </c>
      <c r="F10" s="746">
        <v>7121326.79</v>
      </c>
      <c r="G10" s="746">
        <v>1477423.95</v>
      </c>
      <c r="H10" s="746">
        <v>2781697.74</v>
      </c>
      <c r="I10" s="746">
        <v>65131.05</v>
      </c>
      <c r="J10" s="746">
        <v>1498384.88</v>
      </c>
      <c r="K10" s="746">
        <v>9534728.7899999991</v>
      </c>
      <c r="L10" s="746">
        <v>66677</v>
      </c>
      <c r="M10" s="746">
        <v>6820580</v>
      </c>
      <c r="N10" s="746">
        <v>87610</v>
      </c>
      <c r="O10" s="746">
        <v>0</v>
      </c>
      <c r="P10" s="746">
        <v>37050</v>
      </c>
      <c r="Q10" s="746">
        <v>10000</v>
      </c>
      <c r="R10" s="746">
        <v>0</v>
      </c>
      <c r="S10" s="746">
        <v>0</v>
      </c>
      <c r="T10" s="746">
        <v>1938993.21</v>
      </c>
      <c r="U10" s="746">
        <v>820</v>
      </c>
      <c r="V10" s="746">
        <v>-3223.1</v>
      </c>
      <c r="W10" s="746">
        <v>0</v>
      </c>
      <c r="X10" s="746">
        <v>0</v>
      </c>
      <c r="Y10" s="746">
        <v>742198.18</v>
      </c>
      <c r="Z10" s="746">
        <v>0</v>
      </c>
      <c r="AA10" s="746">
        <v>57631771.530000001</v>
      </c>
    </row>
    <row r="11" spans="1:27" x14ac:dyDescent="0.25">
      <c r="A11" s="745" t="s">
        <v>95</v>
      </c>
      <c r="B11" s="745" t="s">
        <v>64</v>
      </c>
      <c r="C11" s="745" t="s">
        <v>981</v>
      </c>
      <c r="D11" s="745" t="s">
        <v>965</v>
      </c>
      <c r="E11" s="746">
        <v>24739605.620000001</v>
      </c>
      <c r="F11" s="746">
        <v>7378467.29</v>
      </c>
      <c r="G11" s="746">
        <v>2591722.86</v>
      </c>
      <c r="H11" s="746">
        <v>3438555.64</v>
      </c>
      <c r="I11" s="746">
        <v>640808.05000000005</v>
      </c>
      <c r="J11" s="746">
        <v>3190886.44</v>
      </c>
      <c r="K11" s="746">
        <v>11975771.060000001</v>
      </c>
      <c r="L11" s="746">
        <v>37911</v>
      </c>
      <c r="M11" s="746">
        <v>0</v>
      </c>
      <c r="N11" s="746">
        <v>441655</v>
      </c>
      <c r="O11" s="746">
        <v>0</v>
      </c>
      <c r="P11" s="746">
        <v>30700</v>
      </c>
      <c r="Q11" s="746">
        <v>0</v>
      </c>
      <c r="R11" s="746">
        <v>0</v>
      </c>
      <c r="S11" s="746">
        <v>0</v>
      </c>
      <c r="T11" s="746">
        <v>884406.9</v>
      </c>
      <c r="U11" s="746">
        <v>6335.35</v>
      </c>
      <c r="V11" s="746">
        <v>0</v>
      </c>
      <c r="W11" s="746">
        <v>0</v>
      </c>
      <c r="X11" s="746">
        <v>2200</v>
      </c>
      <c r="Y11" s="746">
        <v>1433462.28</v>
      </c>
      <c r="Z11" s="746">
        <v>0</v>
      </c>
      <c r="AA11" s="746">
        <v>56792487.490000002</v>
      </c>
    </row>
    <row r="12" spans="1:27" x14ac:dyDescent="0.25">
      <c r="A12" s="745" t="s">
        <v>95</v>
      </c>
      <c r="B12" s="745" t="s">
        <v>65</v>
      </c>
      <c r="C12" s="745" t="s">
        <v>982</v>
      </c>
      <c r="D12" s="745" t="s">
        <v>965</v>
      </c>
      <c r="E12" s="746">
        <v>15725628.970000001</v>
      </c>
      <c r="F12" s="746">
        <v>6977840.4299999997</v>
      </c>
      <c r="G12" s="746">
        <v>4206227.99</v>
      </c>
      <c r="H12" s="746">
        <v>2094034.35</v>
      </c>
      <c r="I12" s="746">
        <v>810110.34</v>
      </c>
      <c r="J12" s="746">
        <v>1694536.12</v>
      </c>
      <c r="K12" s="746">
        <v>8149418.3300000001</v>
      </c>
      <c r="L12" s="746">
        <v>73608</v>
      </c>
      <c r="M12" s="746">
        <v>0</v>
      </c>
      <c r="N12" s="746">
        <v>396505</v>
      </c>
      <c r="O12" s="746">
        <v>0</v>
      </c>
      <c r="P12" s="746">
        <v>259000</v>
      </c>
      <c r="Q12" s="746">
        <v>0</v>
      </c>
      <c r="R12" s="746">
        <v>0</v>
      </c>
      <c r="S12" s="746">
        <v>0</v>
      </c>
      <c r="T12" s="746">
        <v>954965.05</v>
      </c>
      <c r="U12" s="746">
        <v>17306.46</v>
      </c>
      <c r="V12" s="746">
        <v>0</v>
      </c>
      <c r="W12" s="746">
        <v>0</v>
      </c>
      <c r="X12" s="746">
        <v>720</v>
      </c>
      <c r="Y12" s="746">
        <v>588734.81000000006</v>
      </c>
      <c r="Z12" s="746">
        <v>0</v>
      </c>
      <c r="AA12" s="746">
        <v>41948635.850000001</v>
      </c>
    </row>
    <row r="13" spans="1:27" x14ac:dyDescent="0.25">
      <c r="A13" s="745" t="s">
        <v>95</v>
      </c>
      <c r="B13" s="745" t="s">
        <v>66</v>
      </c>
      <c r="C13" s="745" t="s">
        <v>983</v>
      </c>
      <c r="D13" s="745" t="s">
        <v>965</v>
      </c>
      <c r="E13" s="746">
        <v>16281161.41</v>
      </c>
      <c r="F13" s="746">
        <v>8775464.4700000007</v>
      </c>
      <c r="G13" s="746">
        <v>2191456.9900000002</v>
      </c>
      <c r="H13" s="746">
        <v>2081091.4</v>
      </c>
      <c r="I13" s="746">
        <v>308327.90999999997</v>
      </c>
      <c r="J13" s="746">
        <v>1080383.28</v>
      </c>
      <c r="K13" s="746">
        <v>5469731.7699999996</v>
      </c>
      <c r="L13" s="746">
        <v>55064</v>
      </c>
      <c r="M13" s="746">
        <v>0</v>
      </c>
      <c r="N13" s="746">
        <v>268605</v>
      </c>
      <c r="O13" s="746">
        <v>4119361.49</v>
      </c>
      <c r="P13" s="746">
        <v>29850</v>
      </c>
      <c r="Q13" s="746">
        <v>0</v>
      </c>
      <c r="R13" s="746">
        <v>0</v>
      </c>
      <c r="S13" s="746">
        <v>0</v>
      </c>
      <c r="T13" s="746">
        <v>535928.91</v>
      </c>
      <c r="U13" s="746">
        <v>1824.43</v>
      </c>
      <c r="V13" s="746">
        <v>0</v>
      </c>
      <c r="W13" s="746">
        <v>0</v>
      </c>
      <c r="X13" s="746">
        <v>0</v>
      </c>
      <c r="Y13" s="746">
        <v>403189.7</v>
      </c>
      <c r="Z13" s="746">
        <v>0</v>
      </c>
      <c r="AA13" s="746">
        <v>41601440.759999998</v>
      </c>
    </row>
    <row r="14" spans="1:27" x14ac:dyDescent="0.25">
      <c r="A14" s="745" t="s">
        <v>95</v>
      </c>
      <c r="B14" s="745" t="s">
        <v>67</v>
      </c>
      <c r="C14" s="745" t="s">
        <v>984</v>
      </c>
      <c r="D14" s="745" t="s">
        <v>965</v>
      </c>
      <c r="E14" s="746">
        <v>19558335.870000001</v>
      </c>
      <c r="F14" s="746">
        <v>6677353.8499999996</v>
      </c>
      <c r="G14" s="746">
        <v>3247897.37</v>
      </c>
      <c r="H14" s="746">
        <v>4539434.2300000004</v>
      </c>
      <c r="I14" s="746">
        <v>852495.08</v>
      </c>
      <c r="J14" s="746">
        <v>3002793.94</v>
      </c>
      <c r="K14" s="746">
        <v>7655563.8399999999</v>
      </c>
      <c r="L14" s="746">
        <v>148390</v>
      </c>
      <c r="M14" s="746">
        <v>6168720</v>
      </c>
      <c r="N14" s="746">
        <v>698720</v>
      </c>
      <c r="O14" s="746">
        <v>0</v>
      </c>
      <c r="P14" s="746">
        <v>70750</v>
      </c>
      <c r="Q14" s="746">
        <v>0</v>
      </c>
      <c r="R14" s="746">
        <v>0</v>
      </c>
      <c r="S14" s="746">
        <v>0</v>
      </c>
      <c r="T14" s="746">
        <v>2103113.21</v>
      </c>
      <c r="U14" s="746">
        <v>16727.18</v>
      </c>
      <c r="V14" s="746">
        <v>0</v>
      </c>
      <c r="W14" s="746">
        <v>0</v>
      </c>
      <c r="X14" s="746">
        <v>0</v>
      </c>
      <c r="Y14" s="746">
        <v>722619.1</v>
      </c>
      <c r="Z14" s="746">
        <v>0</v>
      </c>
      <c r="AA14" s="746">
        <v>55462913.670000002</v>
      </c>
    </row>
    <row r="15" spans="1:27" x14ac:dyDescent="0.25">
      <c r="A15" s="745" t="s">
        <v>95</v>
      </c>
      <c r="B15" s="745" t="s">
        <v>68</v>
      </c>
      <c r="C15" s="745" t="s">
        <v>985</v>
      </c>
      <c r="D15" s="745" t="s">
        <v>965</v>
      </c>
      <c r="E15" s="746">
        <v>27559884.670000002</v>
      </c>
      <c r="F15" s="746">
        <v>16210523.07</v>
      </c>
      <c r="G15" s="746">
        <v>2797248.48</v>
      </c>
      <c r="H15" s="746">
        <v>5531348.5099999998</v>
      </c>
      <c r="I15" s="746">
        <v>1206530.52</v>
      </c>
      <c r="J15" s="746">
        <v>4310577.41</v>
      </c>
      <c r="K15" s="746">
        <v>13942413.67</v>
      </c>
      <c r="L15" s="746">
        <v>202274</v>
      </c>
      <c r="M15" s="746">
        <v>2041800</v>
      </c>
      <c r="N15" s="746">
        <v>907315</v>
      </c>
      <c r="O15" s="746">
        <v>0</v>
      </c>
      <c r="P15" s="746">
        <v>200100</v>
      </c>
      <c r="Q15" s="746">
        <v>0</v>
      </c>
      <c r="R15" s="746">
        <v>0</v>
      </c>
      <c r="S15" s="746">
        <v>0</v>
      </c>
      <c r="T15" s="746">
        <v>1521746.34</v>
      </c>
      <c r="U15" s="746">
        <v>3186.18</v>
      </c>
      <c r="V15" s="746">
        <v>0</v>
      </c>
      <c r="W15" s="746">
        <v>0</v>
      </c>
      <c r="X15" s="746">
        <v>3</v>
      </c>
      <c r="Y15" s="746">
        <v>2827521.51</v>
      </c>
      <c r="Z15" s="746">
        <v>0</v>
      </c>
      <c r="AA15" s="746">
        <v>79262472.359999999</v>
      </c>
    </row>
    <row r="16" spans="1:27" x14ac:dyDescent="0.25">
      <c r="A16" s="745" t="s">
        <v>95</v>
      </c>
      <c r="B16" s="745" t="s">
        <v>69</v>
      </c>
      <c r="C16" s="745" t="s">
        <v>986</v>
      </c>
      <c r="D16" s="745" t="s">
        <v>965</v>
      </c>
      <c r="E16" s="746">
        <v>32571784.129999999</v>
      </c>
      <c r="F16" s="746">
        <v>20464945.510000002</v>
      </c>
      <c r="G16" s="746">
        <v>11011922.689999999</v>
      </c>
      <c r="H16" s="746">
        <v>5455721.7599999998</v>
      </c>
      <c r="I16" s="746">
        <v>868134.05</v>
      </c>
      <c r="J16" s="746">
        <v>7809988.4000000004</v>
      </c>
      <c r="K16" s="746">
        <v>17533019.510000002</v>
      </c>
      <c r="L16" s="746">
        <v>219086</v>
      </c>
      <c r="M16" s="746">
        <v>37361660</v>
      </c>
      <c r="N16" s="746">
        <v>1143650</v>
      </c>
      <c r="O16" s="746">
        <v>0</v>
      </c>
      <c r="P16" s="746">
        <v>108750</v>
      </c>
      <c r="Q16" s="746">
        <v>0</v>
      </c>
      <c r="R16" s="746">
        <v>0</v>
      </c>
      <c r="S16" s="746">
        <v>0</v>
      </c>
      <c r="T16" s="746">
        <v>6136715.6200000001</v>
      </c>
      <c r="U16" s="746">
        <v>38501.339999999997</v>
      </c>
      <c r="V16" s="746">
        <v>-37907.339999999997</v>
      </c>
      <c r="W16" s="746">
        <v>0</v>
      </c>
      <c r="X16" s="746">
        <v>0</v>
      </c>
      <c r="Y16" s="746">
        <v>4794624.63</v>
      </c>
      <c r="Z16" s="746">
        <v>0</v>
      </c>
      <c r="AA16" s="746">
        <v>145480596.30000001</v>
      </c>
    </row>
    <row r="17" spans="1:27" x14ac:dyDescent="0.25">
      <c r="A17" s="745" t="s">
        <v>95</v>
      </c>
      <c r="B17" s="745" t="s">
        <v>70</v>
      </c>
      <c r="C17" s="745" t="s">
        <v>987</v>
      </c>
      <c r="D17" s="745" t="s">
        <v>965</v>
      </c>
      <c r="E17" s="746">
        <v>24455031.09</v>
      </c>
      <c r="F17" s="746">
        <v>10680022.32</v>
      </c>
      <c r="G17" s="746">
        <v>5108710.5</v>
      </c>
      <c r="H17" s="746">
        <v>2937095.85</v>
      </c>
      <c r="I17" s="746">
        <v>190193.58</v>
      </c>
      <c r="J17" s="746">
        <v>1159875.8500000001</v>
      </c>
      <c r="K17" s="746">
        <v>12473708.289999999</v>
      </c>
      <c r="L17" s="746">
        <v>115086</v>
      </c>
      <c r="M17" s="746">
        <v>0</v>
      </c>
      <c r="N17" s="746">
        <v>895760</v>
      </c>
      <c r="O17" s="746">
        <v>0</v>
      </c>
      <c r="P17" s="746">
        <v>46300</v>
      </c>
      <c r="Q17" s="746">
        <v>0</v>
      </c>
      <c r="R17" s="746">
        <v>0</v>
      </c>
      <c r="S17" s="746">
        <v>0</v>
      </c>
      <c r="T17" s="746">
        <v>1396841.23</v>
      </c>
      <c r="U17" s="746">
        <v>20884.29</v>
      </c>
      <c r="V17" s="746">
        <v>0</v>
      </c>
      <c r="W17" s="746">
        <v>0</v>
      </c>
      <c r="X17" s="746">
        <v>0</v>
      </c>
      <c r="Y17" s="746">
        <v>1078631.8999999999</v>
      </c>
      <c r="Z17" s="746">
        <v>0</v>
      </c>
      <c r="AA17" s="746">
        <v>60558140.899999999</v>
      </c>
    </row>
    <row r="18" spans="1:27" x14ac:dyDescent="0.25">
      <c r="A18" s="745" t="s">
        <v>95</v>
      </c>
      <c r="B18" s="745" t="s">
        <v>71</v>
      </c>
      <c r="C18" s="745" t="s">
        <v>988</v>
      </c>
      <c r="D18" s="745" t="s">
        <v>965</v>
      </c>
      <c r="E18" s="746">
        <v>31057940.440000001</v>
      </c>
      <c r="F18" s="746">
        <v>15637159</v>
      </c>
      <c r="G18" s="746">
        <v>3045934.42</v>
      </c>
      <c r="H18" s="746">
        <v>4197782.09</v>
      </c>
      <c r="I18" s="746">
        <v>483938.82</v>
      </c>
      <c r="J18" s="746">
        <v>3005287.24</v>
      </c>
      <c r="K18" s="746">
        <v>12342552.359999999</v>
      </c>
      <c r="L18" s="746">
        <v>56826</v>
      </c>
      <c r="M18" s="746">
        <v>0</v>
      </c>
      <c r="N18" s="746">
        <v>1391140</v>
      </c>
      <c r="O18" s="746">
        <v>0</v>
      </c>
      <c r="P18" s="746">
        <v>163750</v>
      </c>
      <c r="Q18" s="746">
        <v>0</v>
      </c>
      <c r="R18" s="746">
        <v>0</v>
      </c>
      <c r="S18" s="746">
        <v>0</v>
      </c>
      <c r="T18" s="746">
        <v>997343.63</v>
      </c>
      <c r="U18" s="746">
        <v>35916.69</v>
      </c>
      <c r="V18" s="746">
        <v>-21414.43</v>
      </c>
      <c r="W18" s="746">
        <v>0</v>
      </c>
      <c r="X18" s="746">
        <v>0</v>
      </c>
      <c r="Y18" s="746">
        <v>419275.23</v>
      </c>
      <c r="Z18" s="746">
        <v>0</v>
      </c>
      <c r="AA18" s="746">
        <v>72813431.489999995</v>
      </c>
    </row>
    <row r="19" spans="1:27" x14ac:dyDescent="0.25">
      <c r="A19" s="745" t="s">
        <v>95</v>
      </c>
      <c r="B19" s="745" t="s">
        <v>76</v>
      </c>
      <c r="C19" s="745" t="s">
        <v>1031</v>
      </c>
      <c r="D19" s="745" t="s">
        <v>965</v>
      </c>
      <c r="E19" s="746">
        <v>32339989.969999999</v>
      </c>
      <c r="F19" s="746">
        <v>75824522.769999996</v>
      </c>
      <c r="G19" s="746">
        <v>13180647.050000001</v>
      </c>
      <c r="H19" s="746">
        <v>7166474.2699999996</v>
      </c>
      <c r="I19" s="746">
        <v>535190.37</v>
      </c>
      <c r="J19" s="746">
        <v>2133397.11</v>
      </c>
      <c r="K19" s="746">
        <v>14305704.52</v>
      </c>
      <c r="L19" s="746">
        <v>421828</v>
      </c>
      <c r="M19" s="746">
        <v>5484860</v>
      </c>
      <c r="N19" s="746">
        <v>1159955</v>
      </c>
      <c r="O19" s="746">
        <v>0</v>
      </c>
      <c r="P19" s="746">
        <v>82600</v>
      </c>
      <c r="Q19" s="746">
        <v>15000</v>
      </c>
      <c r="R19" s="746">
        <v>0</v>
      </c>
      <c r="S19" s="746">
        <v>0</v>
      </c>
      <c r="T19" s="746">
        <v>5504708.0499999998</v>
      </c>
      <c r="U19" s="746">
        <v>67749.66</v>
      </c>
      <c r="V19" s="746">
        <v>0</v>
      </c>
      <c r="W19" s="746">
        <v>0</v>
      </c>
      <c r="X19" s="746">
        <v>720</v>
      </c>
      <c r="Y19" s="746">
        <v>4003674.88</v>
      </c>
      <c r="Z19" s="746">
        <v>0</v>
      </c>
      <c r="AA19" s="746">
        <v>162227021.65000001</v>
      </c>
    </row>
    <row r="20" spans="1:27" ht="12.6" customHeight="1" x14ac:dyDescent="0.25">
      <c r="A20" s="745" t="s">
        <v>95</v>
      </c>
      <c r="B20" s="745" t="s">
        <v>87</v>
      </c>
      <c r="C20" s="745" t="s">
        <v>989</v>
      </c>
      <c r="D20" s="745" t="s">
        <v>965</v>
      </c>
      <c r="E20" s="746">
        <v>9637572.1699999999</v>
      </c>
      <c r="F20" s="746">
        <v>5959494.5099999998</v>
      </c>
      <c r="G20" s="746">
        <v>1164819.94</v>
      </c>
      <c r="H20" s="746">
        <v>2060667.44</v>
      </c>
      <c r="I20" s="746">
        <v>175404.39</v>
      </c>
      <c r="J20" s="746">
        <v>1571317.62</v>
      </c>
      <c r="K20" s="746">
        <v>5095768.84</v>
      </c>
      <c r="L20" s="746">
        <v>101081</v>
      </c>
      <c r="M20" s="746">
        <v>0</v>
      </c>
      <c r="N20" s="746">
        <v>245085</v>
      </c>
      <c r="O20" s="746">
        <v>0</v>
      </c>
      <c r="P20" s="746">
        <v>77700</v>
      </c>
      <c r="Q20" s="746">
        <v>0</v>
      </c>
      <c r="R20" s="746">
        <v>0</v>
      </c>
      <c r="S20" s="746">
        <v>0</v>
      </c>
      <c r="T20" s="746">
        <v>380241.67</v>
      </c>
      <c r="U20" s="746">
        <v>14884.05</v>
      </c>
      <c r="V20" s="746">
        <v>0</v>
      </c>
      <c r="W20" s="746">
        <v>0</v>
      </c>
      <c r="X20" s="746">
        <v>0</v>
      </c>
      <c r="Y20" s="746">
        <v>499881.33</v>
      </c>
      <c r="Z20" s="746">
        <v>0</v>
      </c>
      <c r="AA20" s="746">
        <v>26983917.960000001</v>
      </c>
    </row>
    <row r="21" spans="1:27" ht="12.6" customHeight="1" thickBot="1" x14ac:dyDescent="0.3">
      <c r="A21" s="750" t="s">
        <v>700</v>
      </c>
      <c r="B21" s="751"/>
      <c r="C21" s="751"/>
      <c r="D21" s="752"/>
      <c r="E21" s="753">
        <f>SUM(E9:E20)</f>
        <v>315341482.59000009</v>
      </c>
      <c r="F21" s="749">
        <f t="shared" ref="F21:AA21" si="0">SUM(F9:F20)</f>
        <v>314457502.98999995</v>
      </c>
      <c r="G21" s="749">
        <f t="shared" si="0"/>
        <v>127067330.58</v>
      </c>
      <c r="H21" s="749">
        <f t="shared" si="0"/>
        <v>55523441.139999986</v>
      </c>
      <c r="I21" s="749">
        <f t="shared" si="0"/>
        <v>8719725.6600000001</v>
      </c>
      <c r="J21" s="749">
        <f t="shared" si="0"/>
        <v>33503243.220000003</v>
      </c>
      <c r="K21" s="749">
        <f t="shared" si="0"/>
        <v>150054118.81999999</v>
      </c>
      <c r="L21" s="749">
        <f t="shared" si="0"/>
        <v>2716853</v>
      </c>
      <c r="M21" s="749">
        <f t="shared" si="0"/>
        <v>78296830.420000002</v>
      </c>
      <c r="N21" s="749">
        <f t="shared" si="0"/>
        <v>8481265</v>
      </c>
      <c r="O21" s="749">
        <f t="shared" si="0"/>
        <v>4119361.49</v>
      </c>
      <c r="P21" s="749">
        <f t="shared" si="0"/>
        <v>1539500</v>
      </c>
      <c r="Q21" s="749">
        <f t="shared" si="0"/>
        <v>40000</v>
      </c>
      <c r="R21" s="749">
        <f t="shared" si="0"/>
        <v>0</v>
      </c>
      <c r="S21" s="749">
        <f t="shared" si="0"/>
        <v>0</v>
      </c>
      <c r="T21" s="749">
        <f t="shared" si="0"/>
        <v>43303612.899999999</v>
      </c>
      <c r="U21" s="749">
        <f t="shared" si="0"/>
        <v>308642.06</v>
      </c>
      <c r="V21" s="749">
        <f t="shared" si="0"/>
        <v>-62844.869999999995</v>
      </c>
      <c r="W21" s="749">
        <f t="shared" si="0"/>
        <v>0</v>
      </c>
      <c r="X21" s="749">
        <f t="shared" si="0"/>
        <v>16834.79</v>
      </c>
      <c r="Y21" s="749">
        <f t="shared" si="0"/>
        <v>35504694.299999997</v>
      </c>
      <c r="Z21" s="749">
        <f t="shared" si="0"/>
        <v>0</v>
      </c>
      <c r="AA21" s="749">
        <f t="shared" si="0"/>
        <v>1178931594.0899999</v>
      </c>
    </row>
    <row r="22" spans="1:27" ht="14.4" thickTop="1" x14ac:dyDescent="0.25">
      <c r="A22" s="747" t="s">
        <v>89</v>
      </c>
      <c r="B22" s="747" t="s">
        <v>37</v>
      </c>
      <c r="C22" s="747" t="s">
        <v>971</v>
      </c>
      <c r="D22" s="747" t="s">
        <v>965</v>
      </c>
      <c r="E22" s="754">
        <v>50163976.159999996</v>
      </c>
      <c r="F22" s="748">
        <v>124963315.48999999</v>
      </c>
      <c r="G22" s="748">
        <v>81179962.090000004</v>
      </c>
      <c r="H22" s="748">
        <v>10168929.470000001</v>
      </c>
      <c r="I22" s="748">
        <v>1419137.03</v>
      </c>
      <c r="J22" s="748">
        <v>2869691.56</v>
      </c>
      <c r="K22" s="748">
        <v>26254677.539999999</v>
      </c>
      <c r="L22" s="748">
        <v>1810808</v>
      </c>
      <c r="M22" s="748">
        <v>20307025</v>
      </c>
      <c r="N22" s="748">
        <v>1313750</v>
      </c>
      <c r="O22" s="748">
        <v>7548403.7199999997</v>
      </c>
      <c r="P22" s="748">
        <v>562073</v>
      </c>
      <c r="Q22" s="748">
        <v>22000</v>
      </c>
      <c r="R22" s="748">
        <v>0</v>
      </c>
      <c r="S22" s="748">
        <v>0</v>
      </c>
      <c r="T22" s="748">
        <v>16914884.780000001</v>
      </c>
      <c r="U22" s="748">
        <v>105840.17</v>
      </c>
      <c r="V22" s="748">
        <v>0</v>
      </c>
      <c r="W22" s="748">
        <v>0</v>
      </c>
      <c r="X22" s="748">
        <v>9780</v>
      </c>
      <c r="Y22" s="748">
        <v>21390398.350000001</v>
      </c>
      <c r="Z22" s="748">
        <v>0</v>
      </c>
      <c r="AA22" s="748">
        <v>367004652.36000001</v>
      </c>
    </row>
    <row r="23" spans="1:27" x14ac:dyDescent="0.25">
      <c r="A23" s="745" t="s">
        <v>89</v>
      </c>
      <c r="B23" s="745" t="s">
        <v>38</v>
      </c>
      <c r="C23" s="745" t="s">
        <v>972</v>
      </c>
      <c r="D23" s="745" t="s">
        <v>965</v>
      </c>
      <c r="E23" s="754">
        <v>33761782.289999999</v>
      </c>
      <c r="F23" s="746">
        <v>14251695.43</v>
      </c>
      <c r="G23" s="746">
        <v>2815430.22</v>
      </c>
      <c r="H23" s="746">
        <v>3825471.61</v>
      </c>
      <c r="I23" s="746">
        <v>832266.89</v>
      </c>
      <c r="J23" s="746">
        <v>1438351.31</v>
      </c>
      <c r="K23" s="746">
        <v>11081806.52</v>
      </c>
      <c r="L23" s="746">
        <v>515439</v>
      </c>
      <c r="M23" s="746">
        <v>0</v>
      </c>
      <c r="N23" s="746">
        <v>441125</v>
      </c>
      <c r="O23" s="746">
        <v>0</v>
      </c>
      <c r="P23" s="746">
        <v>86400</v>
      </c>
      <c r="Q23" s="746">
        <v>0</v>
      </c>
      <c r="R23" s="746">
        <v>0</v>
      </c>
      <c r="S23" s="746">
        <v>0</v>
      </c>
      <c r="T23" s="746">
        <v>1713536.51</v>
      </c>
      <c r="U23" s="746">
        <v>2817.79</v>
      </c>
      <c r="V23" s="746">
        <v>0</v>
      </c>
      <c r="W23" s="746">
        <v>0</v>
      </c>
      <c r="X23" s="746">
        <v>0</v>
      </c>
      <c r="Y23" s="746">
        <v>1091937.73</v>
      </c>
      <c r="Z23" s="746">
        <v>0</v>
      </c>
      <c r="AA23" s="746">
        <v>71858060.299999997</v>
      </c>
    </row>
    <row r="24" spans="1:27" x14ac:dyDescent="0.25">
      <c r="A24" s="745" t="s">
        <v>89</v>
      </c>
      <c r="B24" s="745" t="s">
        <v>40</v>
      </c>
      <c r="C24" s="745" t="s">
        <v>973</v>
      </c>
      <c r="D24" s="745" t="s">
        <v>965</v>
      </c>
      <c r="E24" s="754">
        <v>47788489.280000001</v>
      </c>
      <c r="F24" s="746">
        <v>37489305.630000003</v>
      </c>
      <c r="G24" s="746">
        <v>7598378.9100000001</v>
      </c>
      <c r="H24" s="746">
        <v>6377067</v>
      </c>
      <c r="I24" s="746">
        <v>721615.07</v>
      </c>
      <c r="J24" s="746">
        <v>869344.71</v>
      </c>
      <c r="K24" s="746">
        <v>14631002.050000001</v>
      </c>
      <c r="L24" s="746">
        <v>410217</v>
      </c>
      <c r="M24" s="746">
        <v>15987360</v>
      </c>
      <c r="N24" s="746">
        <v>118395</v>
      </c>
      <c r="O24" s="746">
        <v>0</v>
      </c>
      <c r="P24" s="746">
        <v>104300</v>
      </c>
      <c r="Q24" s="746">
        <v>0</v>
      </c>
      <c r="R24" s="746">
        <v>0</v>
      </c>
      <c r="S24" s="746">
        <v>0</v>
      </c>
      <c r="T24" s="746">
        <v>2839632.69</v>
      </c>
      <c r="U24" s="746">
        <v>21904.84</v>
      </c>
      <c r="V24" s="746">
        <v>0</v>
      </c>
      <c r="W24" s="746">
        <v>0</v>
      </c>
      <c r="X24" s="746">
        <v>0</v>
      </c>
      <c r="Y24" s="746">
        <v>3306519.98</v>
      </c>
      <c r="Z24" s="746">
        <v>0</v>
      </c>
      <c r="AA24" s="746">
        <v>138263532.16</v>
      </c>
    </row>
    <row r="25" spans="1:27" x14ac:dyDescent="0.25">
      <c r="A25" s="745" t="s">
        <v>89</v>
      </c>
      <c r="B25" s="745" t="s">
        <v>43</v>
      </c>
      <c r="C25" s="745" t="s">
        <v>974</v>
      </c>
      <c r="D25" s="745" t="s">
        <v>965</v>
      </c>
      <c r="E25" s="754">
        <v>42008563.439999998</v>
      </c>
      <c r="F25" s="746">
        <v>25976104.149999999</v>
      </c>
      <c r="G25" s="746">
        <v>5658038.0700000003</v>
      </c>
      <c r="H25" s="746">
        <v>6738694.6600000001</v>
      </c>
      <c r="I25" s="746">
        <v>497900.35</v>
      </c>
      <c r="J25" s="746">
        <v>1154458.79</v>
      </c>
      <c r="K25" s="746">
        <v>12975746.439999999</v>
      </c>
      <c r="L25" s="746">
        <v>26713</v>
      </c>
      <c r="M25" s="746">
        <v>3763905</v>
      </c>
      <c r="N25" s="746">
        <v>758030</v>
      </c>
      <c r="O25" s="746">
        <v>4635496.0599999996</v>
      </c>
      <c r="P25" s="746">
        <v>301730</v>
      </c>
      <c r="Q25" s="746">
        <v>15000</v>
      </c>
      <c r="R25" s="746">
        <v>0</v>
      </c>
      <c r="S25" s="746">
        <v>0</v>
      </c>
      <c r="T25" s="746">
        <v>6508532.8399999999</v>
      </c>
      <c r="U25" s="746">
        <v>21265.759999999998</v>
      </c>
      <c r="V25" s="746">
        <v>-550</v>
      </c>
      <c r="W25" s="746">
        <v>0</v>
      </c>
      <c r="X25" s="746">
        <v>0</v>
      </c>
      <c r="Y25" s="746">
        <v>1591379.91</v>
      </c>
      <c r="Z25" s="746">
        <v>0</v>
      </c>
      <c r="AA25" s="746">
        <v>112631008.47</v>
      </c>
    </row>
    <row r="26" spans="1:27" x14ac:dyDescent="0.25">
      <c r="A26" s="745" t="s">
        <v>89</v>
      </c>
      <c r="B26" s="745" t="s">
        <v>44</v>
      </c>
      <c r="C26" s="745" t="s">
        <v>975</v>
      </c>
      <c r="D26" s="745" t="s">
        <v>965</v>
      </c>
      <c r="E26" s="754">
        <v>24862321.510000002</v>
      </c>
      <c r="F26" s="746">
        <v>12698940.43</v>
      </c>
      <c r="G26" s="746">
        <v>4832011.3899999997</v>
      </c>
      <c r="H26" s="746">
        <v>2115069.7999999998</v>
      </c>
      <c r="I26" s="746">
        <v>684073.94</v>
      </c>
      <c r="J26" s="746">
        <v>1607302.52</v>
      </c>
      <c r="K26" s="746">
        <v>8598099.2799999993</v>
      </c>
      <c r="L26" s="746">
        <v>308705</v>
      </c>
      <c r="M26" s="746">
        <v>0</v>
      </c>
      <c r="N26" s="746">
        <v>127930</v>
      </c>
      <c r="O26" s="746">
        <v>0</v>
      </c>
      <c r="P26" s="746">
        <v>267650</v>
      </c>
      <c r="Q26" s="746">
        <v>0</v>
      </c>
      <c r="R26" s="746">
        <v>0</v>
      </c>
      <c r="S26" s="746">
        <v>0</v>
      </c>
      <c r="T26" s="746">
        <v>1066111.18</v>
      </c>
      <c r="U26" s="746">
        <v>0</v>
      </c>
      <c r="V26" s="746">
        <v>0</v>
      </c>
      <c r="W26" s="746">
        <v>0</v>
      </c>
      <c r="X26" s="746">
        <v>0</v>
      </c>
      <c r="Y26" s="746">
        <v>1177180.6499999999</v>
      </c>
      <c r="Z26" s="746">
        <v>0</v>
      </c>
      <c r="AA26" s="746">
        <v>58345395.700000003</v>
      </c>
    </row>
    <row r="27" spans="1:27" x14ac:dyDescent="0.25">
      <c r="A27" s="745" t="s">
        <v>89</v>
      </c>
      <c r="B27" s="745" t="s">
        <v>45</v>
      </c>
      <c r="C27" s="745" t="s">
        <v>976</v>
      </c>
      <c r="D27" s="745" t="s">
        <v>965</v>
      </c>
      <c r="E27" s="754">
        <v>26104705.489999998</v>
      </c>
      <c r="F27" s="746">
        <v>14911477.720000001</v>
      </c>
      <c r="G27" s="746">
        <v>1929843.48</v>
      </c>
      <c r="H27" s="746">
        <v>4330834.6900000004</v>
      </c>
      <c r="I27" s="746">
        <v>387617.32</v>
      </c>
      <c r="J27" s="746">
        <v>841669.92</v>
      </c>
      <c r="K27" s="746">
        <v>8907407.0600000005</v>
      </c>
      <c r="L27" s="746">
        <v>116516</v>
      </c>
      <c r="M27" s="746">
        <v>0</v>
      </c>
      <c r="N27" s="746">
        <v>244910</v>
      </c>
      <c r="O27" s="746">
        <v>4119361.49</v>
      </c>
      <c r="P27" s="746">
        <v>77800</v>
      </c>
      <c r="Q27" s="746">
        <v>0</v>
      </c>
      <c r="R27" s="746">
        <v>0</v>
      </c>
      <c r="S27" s="746">
        <v>0</v>
      </c>
      <c r="T27" s="746">
        <v>1619603.08</v>
      </c>
      <c r="U27" s="746">
        <v>13038.33</v>
      </c>
      <c r="V27" s="746">
        <v>0</v>
      </c>
      <c r="W27" s="746">
        <v>0</v>
      </c>
      <c r="X27" s="746">
        <v>0</v>
      </c>
      <c r="Y27" s="746">
        <v>506032.8</v>
      </c>
      <c r="Z27" s="746">
        <v>0</v>
      </c>
      <c r="AA27" s="746">
        <v>64110817.380000003</v>
      </c>
    </row>
    <row r="28" spans="1:27" x14ac:dyDescent="0.25">
      <c r="A28" s="745" t="s">
        <v>89</v>
      </c>
      <c r="B28" s="745" t="s">
        <v>46</v>
      </c>
      <c r="C28" s="745" t="s">
        <v>977</v>
      </c>
      <c r="D28" s="745" t="s">
        <v>965</v>
      </c>
      <c r="E28" s="754">
        <v>24722221.030000001</v>
      </c>
      <c r="F28" s="746">
        <v>9224846.3000000007</v>
      </c>
      <c r="G28" s="746">
        <v>2522578.16</v>
      </c>
      <c r="H28" s="746">
        <v>2908759.71</v>
      </c>
      <c r="I28" s="746">
        <v>343301.33</v>
      </c>
      <c r="J28" s="746">
        <v>807228.67</v>
      </c>
      <c r="K28" s="746">
        <v>8834979.2899999991</v>
      </c>
      <c r="L28" s="746">
        <v>118651</v>
      </c>
      <c r="M28" s="746">
        <v>0</v>
      </c>
      <c r="N28" s="746">
        <v>493280</v>
      </c>
      <c r="O28" s="746">
        <v>0</v>
      </c>
      <c r="P28" s="746">
        <v>387900</v>
      </c>
      <c r="Q28" s="746">
        <v>0</v>
      </c>
      <c r="R28" s="746">
        <v>0</v>
      </c>
      <c r="S28" s="746">
        <v>0</v>
      </c>
      <c r="T28" s="746">
        <v>1307922.3</v>
      </c>
      <c r="U28" s="746">
        <v>8319.26</v>
      </c>
      <c r="V28" s="746">
        <v>0</v>
      </c>
      <c r="W28" s="746">
        <v>0</v>
      </c>
      <c r="X28" s="746">
        <v>0</v>
      </c>
      <c r="Y28" s="746">
        <v>888694.35</v>
      </c>
      <c r="Z28" s="746">
        <v>0</v>
      </c>
      <c r="AA28" s="746">
        <v>52568681.399999999</v>
      </c>
    </row>
    <row r="29" spans="1:27" x14ac:dyDescent="0.25">
      <c r="A29" s="745" t="s">
        <v>89</v>
      </c>
      <c r="B29" s="745" t="s">
        <v>47</v>
      </c>
      <c r="C29" s="745" t="s">
        <v>978</v>
      </c>
      <c r="D29" s="745" t="s">
        <v>965</v>
      </c>
      <c r="E29" s="754">
        <v>10787613.779999999</v>
      </c>
      <c r="F29" s="746">
        <v>8024626.7000000002</v>
      </c>
      <c r="G29" s="746">
        <v>455849.2</v>
      </c>
      <c r="H29" s="746">
        <v>1463731.23</v>
      </c>
      <c r="I29" s="746">
        <v>83095.649999999994</v>
      </c>
      <c r="J29" s="746">
        <v>484587.02</v>
      </c>
      <c r="K29" s="746">
        <v>3493735.63</v>
      </c>
      <c r="L29" s="746">
        <v>56279</v>
      </c>
      <c r="M29" s="746">
        <v>0</v>
      </c>
      <c r="N29" s="746">
        <v>211450</v>
      </c>
      <c r="O29" s="746">
        <v>3912907.66</v>
      </c>
      <c r="P29" s="746">
        <v>43300</v>
      </c>
      <c r="Q29" s="746">
        <v>0</v>
      </c>
      <c r="R29" s="746">
        <v>0</v>
      </c>
      <c r="S29" s="746">
        <v>0</v>
      </c>
      <c r="T29" s="746">
        <v>731591.41</v>
      </c>
      <c r="U29" s="746">
        <v>27606.12</v>
      </c>
      <c r="V29" s="746">
        <v>0</v>
      </c>
      <c r="W29" s="746">
        <v>0</v>
      </c>
      <c r="X29" s="746">
        <v>0</v>
      </c>
      <c r="Y29" s="746">
        <v>142731.25</v>
      </c>
      <c r="Z29" s="746">
        <v>0</v>
      </c>
      <c r="AA29" s="746">
        <v>29919104.649999999</v>
      </c>
    </row>
    <row r="30" spans="1:27" ht="14.4" thickBot="1" x14ac:dyDescent="0.3">
      <c r="A30" s="750" t="s">
        <v>712</v>
      </c>
      <c r="B30" s="751"/>
      <c r="C30" s="751"/>
      <c r="D30" s="752"/>
      <c r="E30" s="749">
        <f>SUM(E22:E29)</f>
        <v>260199672.97999999</v>
      </c>
      <c r="F30" s="749">
        <f t="shared" ref="F30:AA30" si="1">SUM(F22:F29)</f>
        <v>247540311.84999999</v>
      </c>
      <c r="G30" s="749">
        <f t="shared" si="1"/>
        <v>106992091.52</v>
      </c>
      <c r="H30" s="749">
        <f t="shared" si="1"/>
        <v>37928558.169999994</v>
      </c>
      <c r="I30" s="749">
        <f t="shared" si="1"/>
        <v>4969007.58</v>
      </c>
      <c r="J30" s="749">
        <f t="shared" si="1"/>
        <v>10072634.5</v>
      </c>
      <c r="K30" s="749">
        <f t="shared" si="1"/>
        <v>94777453.810000002</v>
      </c>
      <c r="L30" s="749">
        <f t="shared" si="1"/>
        <v>3363328</v>
      </c>
      <c r="M30" s="749">
        <f t="shared" si="1"/>
        <v>40058290</v>
      </c>
      <c r="N30" s="749">
        <f t="shared" si="1"/>
        <v>3708870</v>
      </c>
      <c r="O30" s="749">
        <f t="shared" si="1"/>
        <v>20216168.93</v>
      </c>
      <c r="P30" s="749">
        <f t="shared" si="1"/>
        <v>1831153</v>
      </c>
      <c r="Q30" s="749">
        <f t="shared" si="1"/>
        <v>37000</v>
      </c>
      <c r="R30" s="749">
        <f t="shared" si="1"/>
        <v>0</v>
      </c>
      <c r="S30" s="749">
        <f t="shared" si="1"/>
        <v>0</v>
      </c>
      <c r="T30" s="749">
        <f t="shared" si="1"/>
        <v>32701814.790000007</v>
      </c>
      <c r="U30" s="749">
        <f t="shared" si="1"/>
        <v>200792.27</v>
      </c>
      <c r="V30" s="749">
        <f t="shared" si="1"/>
        <v>-550</v>
      </c>
      <c r="W30" s="749">
        <f t="shared" si="1"/>
        <v>0</v>
      </c>
      <c r="X30" s="749">
        <f t="shared" si="1"/>
        <v>9780</v>
      </c>
      <c r="Y30" s="749">
        <f t="shared" si="1"/>
        <v>30094875.020000003</v>
      </c>
      <c r="Z30" s="749">
        <f t="shared" si="1"/>
        <v>0</v>
      </c>
      <c r="AA30" s="749">
        <f t="shared" si="1"/>
        <v>894701252.42000008</v>
      </c>
    </row>
    <row r="31" spans="1:27" ht="14.4" thickTop="1" x14ac:dyDescent="0.25">
      <c r="A31" s="745" t="s">
        <v>92</v>
      </c>
      <c r="B31" s="745" t="s">
        <v>2</v>
      </c>
      <c r="C31" s="745" t="s">
        <v>990</v>
      </c>
      <c r="D31" s="745" t="s">
        <v>965</v>
      </c>
      <c r="E31" s="748">
        <v>64710819.950000003</v>
      </c>
      <c r="F31" s="746">
        <v>209520249.12</v>
      </c>
      <c r="G31" s="746">
        <v>192016163.40000001</v>
      </c>
      <c r="H31" s="746">
        <v>16384846.689999999</v>
      </c>
      <c r="I31" s="746">
        <v>703298.73</v>
      </c>
      <c r="J31" s="746">
        <v>3015565.93</v>
      </c>
      <c r="K31" s="746">
        <v>26809355.039999999</v>
      </c>
      <c r="L31" s="746">
        <v>1477524</v>
      </c>
      <c r="M31" s="746">
        <v>13102675</v>
      </c>
      <c r="N31" s="746">
        <v>1102760</v>
      </c>
      <c r="O31" s="746">
        <v>0</v>
      </c>
      <c r="P31" s="746">
        <v>763638.14</v>
      </c>
      <c r="Q31" s="746">
        <v>133000</v>
      </c>
      <c r="R31" s="746">
        <v>0</v>
      </c>
      <c r="S31" s="746">
        <v>0</v>
      </c>
      <c r="T31" s="746">
        <v>34133169.520000003</v>
      </c>
      <c r="U31" s="746">
        <v>43373.68</v>
      </c>
      <c r="V31" s="746">
        <v>0</v>
      </c>
      <c r="W31" s="746">
        <v>0</v>
      </c>
      <c r="X31" s="746">
        <v>108391.83</v>
      </c>
      <c r="Y31" s="746">
        <v>40208252.060000002</v>
      </c>
      <c r="Z31" s="746">
        <v>0</v>
      </c>
      <c r="AA31" s="746">
        <v>604233083.09000003</v>
      </c>
    </row>
    <row r="32" spans="1:27" x14ac:dyDescent="0.25">
      <c r="A32" s="745" t="s">
        <v>92</v>
      </c>
      <c r="B32" s="745" t="s">
        <v>27</v>
      </c>
      <c r="C32" s="745" t="s">
        <v>991</v>
      </c>
      <c r="D32" s="745" t="s">
        <v>965</v>
      </c>
      <c r="E32" s="746">
        <v>22599023.170000002</v>
      </c>
      <c r="F32" s="746">
        <v>15815415.74</v>
      </c>
      <c r="G32" s="746">
        <v>1634118.89</v>
      </c>
      <c r="H32" s="746">
        <v>3624590.26</v>
      </c>
      <c r="I32" s="746">
        <v>473430.8</v>
      </c>
      <c r="J32" s="746">
        <v>1226265.77</v>
      </c>
      <c r="K32" s="746">
        <v>6261437.5300000003</v>
      </c>
      <c r="L32" s="746">
        <v>18230</v>
      </c>
      <c r="M32" s="746">
        <v>0</v>
      </c>
      <c r="N32" s="746">
        <v>346030</v>
      </c>
      <c r="O32" s="746">
        <v>0</v>
      </c>
      <c r="P32" s="746">
        <v>5950</v>
      </c>
      <c r="Q32" s="746">
        <v>0</v>
      </c>
      <c r="R32" s="746">
        <v>0</v>
      </c>
      <c r="S32" s="746">
        <v>0</v>
      </c>
      <c r="T32" s="746">
        <v>637328.75</v>
      </c>
      <c r="U32" s="746">
        <v>1940.33</v>
      </c>
      <c r="V32" s="746">
        <v>0</v>
      </c>
      <c r="W32" s="746">
        <v>0</v>
      </c>
      <c r="X32" s="746">
        <v>0</v>
      </c>
      <c r="Y32" s="746">
        <v>564468</v>
      </c>
      <c r="Z32" s="746">
        <v>0</v>
      </c>
      <c r="AA32" s="746">
        <v>53208229.240000002</v>
      </c>
    </row>
    <row r="33" spans="1:27" x14ac:dyDescent="0.25">
      <c r="A33" s="745" t="s">
        <v>92</v>
      </c>
      <c r="B33" s="745" t="s">
        <v>28</v>
      </c>
      <c r="C33" s="745" t="s">
        <v>992</v>
      </c>
      <c r="D33" s="745" t="s">
        <v>965</v>
      </c>
      <c r="E33" s="746">
        <v>32552805.68</v>
      </c>
      <c r="F33" s="746">
        <v>21342564.719999999</v>
      </c>
      <c r="G33" s="746">
        <v>4572022.74</v>
      </c>
      <c r="H33" s="746">
        <v>4906866.29</v>
      </c>
      <c r="I33" s="746">
        <v>494070.15</v>
      </c>
      <c r="J33" s="746">
        <v>884097.51</v>
      </c>
      <c r="K33" s="746">
        <v>11803995.27</v>
      </c>
      <c r="L33" s="746">
        <v>81436</v>
      </c>
      <c r="M33" s="746">
        <v>0</v>
      </c>
      <c r="N33" s="746">
        <v>230130</v>
      </c>
      <c r="O33" s="746">
        <v>0</v>
      </c>
      <c r="P33" s="746">
        <v>2350</v>
      </c>
      <c r="Q33" s="746">
        <v>0</v>
      </c>
      <c r="R33" s="746">
        <v>0</v>
      </c>
      <c r="S33" s="746">
        <v>0</v>
      </c>
      <c r="T33" s="746">
        <v>1934034.52</v>
      </c>
      <c r="U33" s="746">
        <v>3521.15</v>
      </c>
      <c r="V33" s="746">
        <v>0</v>
      </c>
      <c r="W33" s="746">
        <v>0</v>
      </c>
      <c r="X33" s="746">
        <v>0</v>
      </c>
      <c r="Y33" s="746">
        <v>763643.5</v>
      </c>
      <c r="Z33" s="746">
        <v>0</v>
      </c>
      <c r="AA33" s="746">
        <v>79571537.530000001</v>
      </c>
    </row>
    <row r="34" spans="1:27" x14ac:dyDescent="0.25">
      <c r="A34" s="745" t="s">
        <v>92</v>
      </c>
      <c r="B34" s="745" t="s">
        <v>29</v>
      </c>
      <c r="C34" s="745" t="s">
        <v>993</v>
      </c>
      <c r="D34" s="745" t="s">
        <v>965</v>
      </c>
      <c r="E34" s="746">
        <v>38848243.899999999</v>
      </c>
      <c r="F34" s="746">
        <v>24485575.350000001</v>
      </c>
      <c r="G34" s="746">
        <v>1758971.5</v>
      </c>
      <c r="H34" s="746">
        <v>3353026.77</v>
      </c>
      <c r="I34" s="746">
        <v>955647.12</v>
      </c>
      <c r="J34" s="746">
        <v>3071634.18</v>
      </c>
      <c r="K34" s="746">
        <v>12513848.43</v>
      </c>
      <c r="L34" s="746">
        <v>16470</v>
      </c>
      <c r="M34" s="746">
        <v>0</v>
      </c>
      <c r="N34" s="746">
        <v>528340</v>
      </c>
      <c r="O34" s="746">
        <v>4635496.0599999996</v>
      </c>
      <c r="P34" s="746">
        <v>37450</v>
      </c>
      <c r="Q34" s="746">
        <v>30000</v>
      </c>
      <c r="R34" s="746">
        <v>0</v>
      </c>
      <c r="S34" s="746">
        <v>0</v>
      </c>
      <c r="T34" s="746">
        <v>844130.27</v>
      </c>
      <c r="U34" s="746">
        <v>1712.13</v>
      </c>
      <c r="V34" s="746">
        <v>0</v>
      </c>
      <c r="W34" s="746">
        <v>0</v>
      </c>
      <c r="X34" s="746">
        <v>0</v>
      </c>
      <c r="Y34" s="746">
        <v>541968.44999999995</v>
      </c>
      <c r="Z34" s="746">
        <v>0</v>
      </c>
      <c r="AA34" s="746">
        <v>91622514.159999996</v>
      </c>
    </row>
    <row r="35" spans="1:27" x14ac:dyDescent="0.25">
      <c r="A35" s="745" t="s">
        <v>92</v>
      </c>
      <c r="B35" s="745" t="s">
        <v>30</v>
      </c>
      <c r="C35" s="745" t="s">
        <v>994</v>
      </c>
      <c r="D35" s="745" t="s">
        <v>965</v>
      </c>
      <c r="E35" s="746">
        <v>13497680.699999999</v>
      </c>
      <c r="F35" s="746">
        <v>11334108.220000001</v>
      </c>
      <c r="G35" s="746">
        <v>1361134.85</v>
      </c>
      <c r="H35" s="746">
        <v>2873627.33</v>
      </c>
      <c r="I35" s="746">
        <v>290885.39</v>
      </c>
      <c r="J35" s="746">
        <v>501300.91</v>
      </c>
      <c r="K35" s="746">
        <v>4046407.31</v>
      </c>
      <c r="L35" s="746">
        <v>46959</v>
      </c>
      <c r="M35" s="746">
        <v>0</v>
      </c>
      <c r="N35" s="746">
        <v>216370</v>
      </c>
      <c r="O35" s="746">
        <v>5119361.49</v>
      </c>
      <c r="P35" s="746">
        <v>20900</v>
      </c>
      <c r="Q35" s="746">
        <v>0</v>
      </c>
      <c r="R35" s="746">
        <v>0</v>
      </c>
      <c r="S35" s="746">
        <v>0</v>
      </c>
      <c r="T35" s="746">
        <v>621910.97</v>
      </c>
      <c r="U35" s="746">
        <v>0</v>
      </c>
      <c r="V35" s="746">
        <v>0</v>
      </c>
      <c r="W35" s="746">
        <v>0</v>
      </c>
      <c r="X35" s="746">
        <v>0</v>
      </c>
      <c r="Y35" s="746">
        <v>359844.25</v>
      </c>
      <c r="Z35" s="746">
        <v>0</v>
      </c>
      <c r="AA35" s="746">
        <v>40290490.420000002</v>
      </c>
    </row>
    <row r="36" spans="1:27" x14ac:dyDescent="0.25">
      <c r="A36" s="745" t="s">
        <v>92</v>
      </c>
      <c r="B36" s="745" t="s">
        <v>31</v>
      </c>
      <c r="C36" s="745" t="s">
        <v>995</v>
      </c>
      <c r="D36" s="745" t="s">
        <v>965</v>
      </c>
      <c r="E36" s="746">
        <v>13604521.550000001</v>
      </c>
      <c r="F36" s="746">
        <v>9776914.3000000007</v>
      </c>
      <c r="G36" s="746">
        <v>1870780.4</v>
      </c>
      <c r="H36" s="746">
        <v>1711241.62</v>
      </c>
      <c r="I36" s="746">
        <v>171757.95</v>
      </c>
      <c r="J36" s="746">
        <v>2004279.71</v>
      </c>
      <c r="K36" s="746">
        <v>5441288.9199999999</v>
      </c>
      <c r="L36" s="746">
        <v>93928</v>
      </c>
      <c r="M36" s="746">
        <v>0</v>
      </c>
      <c r="N36" s="746">
        <v>428725</v>
      </c>
      <c r="O36" s="746">
        <v>0</v>
      </c>
      <c r="P36" s="746">
        <v>198200</v>
      </c>
      <c r="Q36" s="746">
        <v>0</v>
      </c>
      <c r="R36" s="746">
        <v>0</v>
      </c>
      <c r="S36" s="746">
        <v>0</v>
      </c>
      <c r="T36" s="746">
        <v>1291915.8899999999</v>
      </c>
      <c r="U36" s="746">
        <v>485</v>
      </c>
      <c r="V36" s="746">
        <v>0</v>
      </c>
      <c r="W36" s="746">
        <v>0</v>
      </c>
      <c r="X36" s="746">
        <v>0</v>
      </c>
      <c r="Y36" s="746">
        <v>487396.75</v>
      </c>
      <c r="Z36" s="746">
        <v>0</v>
      </c>
      <c r="AA36" s="746">
        <v>37081435.090000004</v>
      </c>
    </row>
    <row r="37" spans="1:27" x14ac:dyDescent="0.25">
      <c r="A37" s="745" t="s">
        <v>92</v>
      </c>
      <c r="B37" s="745" t="s">
        <v>32</v>
      </c>
      <c r="C37" s="745" t="s">
        <v>996</v>
      </c>
      <c r="D37" s="745" t="s">
        <v>965</v>
      </c>
      <c r="E37" s="746">
        <v>15276124.35</v>
      </c>
      <c r="F37" s="746">
        <v>10248467.970000001</v>
      </c>
      <c r="G37" s="746">
        <v>1665155.02</v>
      </c>
      <c r="H37" s="746">
        <v>1913810.38</v>
      </c>
      <c r="I37" s="746">
        <v>318282.90000000002</v>
      </c>
      <c r="J37" s="746">
        <v>1546147.73</v>
      </c>
      <c r="K37" s="746">
        <v>6184918.3799999999</v>
      </c>
      <c r="L37" s="746">
        <v>93053</v>
      </c>
      <c r="M37" s="746">
        <v>0</v>
      </c>
      <c r="N37" s="746">
        <v>349985</v>
      </c>
      <c r="O37" s="746">
        <v>0</v>
      </c>
      <c r="P37" s="746">
        <v>16400</v>
      </c>
      <c r="Q37" s="746">
        <v>0</v>
      </c>
      <c r="R37" s="746">
        <v>0</v>
      </c>
      <c r="S37" s="746">
        <v>0</v>
      </c>
      <c r="T37" s="746">
        <v>1244977.3400000001</v>
      </c>
      <c r="U37" s="746">
        <v>585</v>
      </c>
      <c r="V37" s="746">
        <v>0</v>
      </c>
      <c r="W37" s="746">
        <v>0</v>
      </c>
      <c r="X37" s="746">
        <v>21</v>
      </c>
      <c r="Y37" s="746">
        <v>687675.55</v>
      </c>
      <c r="Z37" s="746">
        <v>0</v>
      </c>
      <c r="AA37" s="746">
        <v>39545603.619999997</v>
      </c>
    </row>
    <row r="38" spans="1:27" x14ac:dyDescent="0.25">
      <c r="A38" s="745" t="s">
        <v>92</v>
      </c>
      <c r="B38" s="745" t="s">
        <v>33</v>
      </c>
      <c r="C38" s="745" t="s">
        <v>997</v>
      </c>
      <c r="D38" s="745" t="s">
        <v>965</v>
      </c>
      <c r="E38" s="746">
        <v>71990214.569999993</v>
      </c>
      <c r="F38" s="746">
        <v>43511373.240000002</v>
      </c>
      <c r="G38" s="746">
        <v>7458182.8300000001</v>
      </c>
      <c r="H38" s="746">
        <v>11373209.83</v>
      </c>
      <c r="I38" s="746">
        <v>752236.9</v>
      </c>
      <c r="J38" s="746">
        <v>1466184.92</v>
      </c>
      <c r="K38" s="746">
        <v>20575297.559999999</v>
      </c>
      <c r="L38" s="746">
        <v>327147</v>
      </c>
      <c r="M38" s="746">
        <v>3537720</v>
      </c>
      <c r="N38" s="746">
        <v>1553170</v>
      </c>
      <c r="O38" s="746">
        <v>0</v>
      </c>
      <c r="P38" s="746">
        <v>31950</v>
      </c>
      <c r="Q38" s="746">
        <v>13000</v>
      </c>
      <c r="R38" s="746">
        <v>0</v>
      </c>
      <c r="S38" s="746">
        <v>0</v>
      </c>
      <c r="T38" s="746">
        <v>5420660.0199999996</v>
      </c>
      <c r="U38" s="746">
        <v>16533.509999999998</v>
      </c>
      <c r="V38" s="746">
        <v>0</v>
      </c>
      <c r="W38" s="746">
        <v>0</v>
      </c>
      <c r="X38" s="746">
        <v>0</v>
      </c>
      <c r="Y38" s="746">
        <v>3291772.19</v>
      </c>
      <c r="Z38" s="746">
        <v>0</v>
      </c>
      <c r="AA38" s="746">
        <v>171318652.56999999</v>
      </c>
    </row>
    <row r="39" spans="1:27" x14ac:dyDescent="0.25">
      <c r="A39" s="745" t="s">
        <v>92</v>
      </c>
      <c r="B39" s="745" t="s">
        <v>34</v>
      </c>
      <c r="C39" s="745" t="s">
        <v>998</v>
      </c>
      <c r="D39" s="745" t="s">
        <v>965</v>
      </c>
      <c r="E39" s="746">
        <v>17509132.91</v>
      </c>
      <c r="F39" s="746">
        <v>10058546.390000001</v>
      </c>
      <c r="G39" s="746">
        <v>1245333.3899999999</v>
      </c>
      <c r="H39" s="746">
        <v>2215637.67</v>
      </c>
      <c r="I39" s="746">
        <v>357705.1</v>
      </c>
      <c r="J39" s="746">
        <v>3504528.74</v>
      </c>
      <c r="K39" s="746">
        <v>6564056.6299999999</v>
      </c>
      <c r="L39" s="746">
        <v>10594</v>
      </c>
      <c r="M39" s="746">
        <v>0</v>
      </c>
      <c r="N39" s="746">
        <v>271675</v>
      </c>
      <c r="O39" s="746">
        <v>0</v>
      </c>
      <c r="P39" s="746">
        <v>10900</v>
      </c>
      <c r="Q39" s="746">
        <v>0</v>
      </c>
      <c r="R39" s="746">
        <v>0</v>
      </c>
      <c r="S39" s="746">
        <v>0</v>
      </c>
      <c r="T39" s="746">
        <v>647225.12</v>
      </c>
      <c r="U39" s="746">
        <v>177.9</v>
      </c>
      <c r="V39" s="746">
        <v>-2100</v>
      </c>
      <c r="W39" s="746">
        <v>0</v>
      </c>
      <c r="X39" s="746">
        <v>3280</v>
      </c>
      <c r="Y39" s="746">
        <v>201695.25</v>
      </c>
      <c r="Z39" s="746">
        <v>0</v>
      </c>
      <c r="AA39" s="746">
        <v>42598388.100000001</v>
      </c>
    </row>
    <row r="40" spans="1:27" x14ac:dyDescent="0.25">
      <c r="A40" s="745" t="s">
        <v>92</v>
      </c>
      <c r="B40" s="745" t="s">
        <v>35</v>
      </c>
      <c r="C40" s="745" t="s">
        <v>999</v>
      </c>
      <c r="D40" s="745" t="s">
        <v>965</v>
      </c>
      <c r="E40" s="746">
        <v>19045274.030000001</v>
      </c>
      <c r="F40" s="746">
        <v>20019106.460000001</v>
      </c>
      <c r="G40" s="746">
        <v>2439626.23</v>
      </c>
      <c r="H40" s="746">
        <v>2020984.59</v>
      </c>
      <c r="I40" s="746">
        <v>225317.1</v>
      </c>
      <c r="J40" s="746">
        <v>581970.16</v>
      </c>
      <c r="K40" s="746">
        <v>5875709.46</v>
      </c>
      <c r="L40" s="746">
        <v>11123</v>
      </c>
      <c r="M40" s="746">
        <v>0</v>
      </c>
      <c r="N40" s="746">
        <v>226720</v>
      </c>
      <c r="O40" s="746">
        <v>4119361.49</v>
      </c>
      <c r="P40" s="746">
        <v>5150</v>
      </c>
      <c r="Q40" s="746">
        <v>10000</v>
      </c>
      <c r="R40" s="746">
        <v>0</v>
      </c>
      <c r="S40" s="746">
        <v>0</v>
      </c>
      <c r="T40" s="746">
        <v>1268037.33</v>
      </c>
      <c r="U40" s="746">
        <v>8230.36</v>
      </c>
      <c r="V40" s="746">
        <v>0</v>
      </c>
      <c r="W40" s="746">
        <v>0</v>
      </c>
      <c r="X40" s="746">
        <v>0</v>
      </c>
      <c r="Y40" s="746">
        <v>2424535.9</v>
      </c>
      <c r="Z40" s="746">
        <v>0</v>
      </c>
      <c r="AA40" s="746">
        <v>58281146.109999999</v>
      </c>
    </row>
    <row r="41" spans="1:27" x14ac:dyDescent="0.25">
      <c r="A41" s="745" t="s">
        <v>92</v>
      </c>
      <c r="B41" s="745" t="s">
        <v>36</v>
      </c>
      <c r="C41" s="745" t="s">
        <v>1000</v>
      </c>
      <c r="D41" s="745" t="s">
        <v>965</v>
      </c>
      <c r="E41" s="746">
        <v>29935136.239999998</v>
      </c>
      <c r="F41" s="746">
        <v>18745679.629999999</v>
      </c>
      <c r="G41" s="746">
        <v>4646654.4400000004</v>
      </c>
      <c r="H41" s="746">
        <v>2115942.69</v>
      </c>
      <c r="I41" s="746">
        <v>405039.65</v>
      </c>
      <c r="J41" s="746">
        <v>1854775.63</v>
      </c>
      <c r="K41" s="746">
        <v>10891217.609999999</v>
      </c>
      <c r="L41" s="746">
        <v>168803</v>
      </c>
      <c r="M41" s="746">
        <v>0</v>
      </c>
      <c r="N41" s="746">
        <v>181510</v>
      </c>
      <c r="O41" s="746">
        <v>4222588.4000000004</v>
      </c>
      <c r="P41" s="746">
        <v>150</v>
      </c>
      <c r="Q41" s="746">
        <v>0</v>
      </c>
      <c r="R41" s="746">
        <v>0</v>
      </c>
      <c r="S41" s="746">
        <v>0</v>
      </c>
      <c r="T41" s="746">
        <v>767289.47</v>
      </c>
      <c r="U41" s="746">
        <v>8517.5</v>
      </c>
      <c r="V41" s="746">
        <v>0</v>
      </c>
      <c r="W41" s="746">
        <v>0</v>
      </c>
      <c r="X41" s="746">
        <v>1000</v>
      </c>
      <c r="Y41" s="746">
        <v>1137849.8500000001</v>
      </c>
      <c r="Z41" s="746">
        <v>0</v>
      </c>
      <c r="AA41" s="746">
        <v>75082154.109999999</v>
      </c>
    </row>
    <row r="42" spans="1:27" x14ac:dyDescent="0.25">
      <c r="A42" s="745" t="s">
        <v>92</v>
      </c>
      <c r="B42" s="745" t="s">
        <v>73</v>
      </c>
      <c r="C42" s="745" t="s">
        <v>1001</v>
      </c>
      <c r="D42" s="745" t="s">
        <v>965</v>
      </c>
      <c r="E42" s="746">
        <v>33001883.690000001</v>
      </c>
      <c r="F42" s="746">
        <v>18343223.460000001</v>
      </c>
      <c r="G42" s="746">
        <v>3570754.86</v>
      </c>
      <c r="H42" s="746">
        <v>5006991.4800000004</v>
      </c>
      <c r="I42" s="746">
        <v>668320.41</v>
      </c>
      <c r="J42" s="746">
        <v>1687128.59</v>
      </c>
      <c r="K42" s="746">
        <v>12911334.4</v>
      </c>
      <c r="L42" s="746">
        <v>30738</v>
      </c>
      <c r="M42" s="746">
        <v>5231520</v>
      </c>
      <c r="N42" s="746">
        <v>196445</v>
      </c>
      <c r="O42" s="746">
        <v>4945176.8099999996</v>
      </c>
      <c r="P42" s="746">
        <v>30650</v>
      </c>
      <c r="Q42" s="746">
        <v>0</v>
      </c>
      <c r="R42" s="746">
        <v>0</v>
      </c>
      <c r="S42" s="746">
        <v>0</v>
      </c>
      <c r="T42" s="746">
        <v>2297101.19</v>
      </c>
      <c r="U42" s="746">
        <v>2129.4299999999998</v>
      </c>
      <c r="V42" s="746">
        <v>0</v>
      </c>
      <c r="W42" s="746">
        <v>0</v>
      </c>
      <c r="X42" s="746">
        <v>2720</v>
      </c>
      <c r="Y42" s="746">
        <v>2768529.97</v>
      </c>
      <c r="Z42" s="746">
        <v>0</v>
      </c>
      <c r="AA42" s="746">
        <v>90694647.290000007</v>
      </c>
    </row>
    <row r="43" spans="1:27" x14ac:dyDescent="0.25">
      <c r="A43" s="745" t="s">
        <v>92</v>
      </c>
      <c r="B43" s="745" t="s">
        <v>77</v>
      </c>
      <c r="C43" s="745" t="s">
        <v>1002</v>
      </c>
      <c r="D43" s="745" t="s">
        <v>965</v>
      </c>
      <c r="E43" s="746">
        <v>25229774.670000002</v>
      </c>
      <c r="F43" s="746">
        <v>9590250.1799999997</v>
      </c>
      <c r="G43" s="746">
        <v>1550084.86</v>
      </c>
      <c r="H43" s="746">
        <v>2346911.46</v>
      </c>
      <c r="I43" s="746">
        <v>279961.09999999998</v>
      </c>
      <c r="J43" s="746">
        <v>854090.23</v>
      </c>
      <c r="K43" s="746">
        <v>8857791.7400000002</v>
      </c>
      <c r="L43" s="746">
        <v>84339</v>
      </c>
      <c r="M43" s="746">
        <v>0</v>
      </c>
      <c r="N43" s="746">
        <v>478420</v>
      </c>
      <c r="O43" s="746">
        <v>0</v>
      </c>
      <c r="P43" s="746">
        <v>0</v>
      </c>
      <c r="Q43" s="746">
        <v>0</v>
      </c>
      <c r="R43" s="746">
        <v>0</v>
      </c>
      <c r="S43" s="746">
        <v>0</v>
      </c>
      <c r="T43" s="746">
        <v>1015679.99</v>
      </c>
      <c r="U43" s="746">
        <v>2058.7399999999998</v>
      </c>
      <c r="V43" s="746">
        <v>0</v>
      </c>
      <c r="W43" s="746">
        <v>0</v>
      </c>
      <c r="X43" s="746">
        <v>0</v>
      </c>
      <c r="Y43" s="746">
        <v>434038.25</v>
      </c>
      <c r="Z43" s="746">
        <v>0</v>
      </c>
      <c r="AA43" s="746">
        <v>50723400.219999999</v>
      </c>
    </row>
    <row r="44" spans="1:27" x14ac:dyDescent="0.25">
      <c r="A44" s="745" t="s">
        <v>92</v>
      </c>
      <c r="B44" s="745" t="s">
        <v>86</v>
      </c>
      <c r="C44" s="745" t="s">
        <v>1003</v>
      </c>
      <c r="D44" s="745" t="s">
        <v>965</v>
      </c>
      <c r="E44" s="746">
        <v>18302812.420000002</v>
      </c>
      <c r="F44" s="746">
        <v>6734875.2800000003</v>
      </c>
      <c r="G44" s="746">
        <v>3261724.31</v>
      </c>
      <c r="H44" s="746">
        <v>1814494.99</v>
      </c>
      <c r="I44" s="746">
        <v>249548.72</v>
      </c>
      <c r="J44" s="746">
        <v>1691089.42</v>
      </c>
      <c r="K44" s="746">
        <v>5313883.34</v>
      </c>
      <c r="L44" s="746">
        <v>98145</v>
      </c>
      <c r="M44" s="746">
        <v>0</v>
      </c>
      <c r="N44" s="746">
        <v>273965</v>
      </c>
      <c r="O44" s="746">
        <v>0</v>
      </c>
      <c r="P44" s="746">
        <v>950</v>
      </c>
      <c r="Q44" s="746">
        <v>0</v>
      </c>
      <c r="R44" s="746">
        <v>0</v>
      </c>
      <c r="S44" s="746">
        <v>0</v>
      </c>
      <c r="T44" s="746">
        <v>845856.32</v>
      </c>
      <c r="U44" s="746">
        <v>0</v>
      </c>
      <c r="V44" s="746">
        <v>0</v>
      </c>
      <c r="W44" s="746">
        <v>0</v>
      </c>
      <c r="X44" s="746">
        <v>1080</v>
      </c>
      <c r="Y44" s="746">
        <v>991804.25</v>
      </c>
      <c r="Z44" s="746">
        <v>0</v>
      </c>
      <c r="AA44" s="746">
        <v>39580229.049999997</v>
      </c>
    </row>
    <row r="45" spans="1:27" ht="14.4" thickBot="1" x14ac:dyDescent="0.3">
      <c r="A45" s="750" t="s">
        <v>728</v>
      </c>
      <c r="B45" s="751"/>
      <c r="C45" s="751"/>
      <c r="D45" s="752"/>
      <c r="E45" s="749">
        <f>SUM(E31:E44)</f>
        <v>416103447.8300001</v>
      </c>
      <c r="F45" s="749">
        <f t="shared" ref="F45:AA45" si="2">SUM(F31:F44)</f>
        <v>429526350.06</v>
      </c>
      <c r="G45" s="749">
        <f t="shared" si="2"/>
        <v>229050707.72000003</v>
      </c>
      <c r="H45" s="749">
        <f t="shared" si="2"/>
        <v>61662182.049999997</v>
      </c>
      <c r="I45" s="749">
        <f t="shared" si="2"/>
        <v>6345502.0199999996</v>
      </c>
      <c r="J45" s="749">
        <f t="shared" si="2"/>
        <v>23889059.43</v>
      </c>
      <c r="K45" s="749">
        <f t="shared" si="2"/>
        <v>144050541.62</v>
      </c>
      <c r="L45" s="749">
        <f t="shared" si="2"/>
        <v>2558489</v>
      </c>
      <c r="M45" s="749">
        <f t="shared" si="2"/>
        <v>21871915</v>
      </c>
      <c r="N45" s="749">
        <f t="shared" si="2"/>
        <v>6384245</v>
      </c>
      <c r="O45" s="749">
        <f t="shared" si="2"/>
        <v>23041984.25</v>
      </c>
      <c r="P45" s="749">
        <f t="shared" si="2"/>
        <v>1124638.1400000001</v>
      </c>
      <c r="Q45" s="749">
        <f t="shared" si="2"/>
        <v>186000</v>
      </c>
      <c r="R45" s="749">
        <f t="shared" si="2"/>
        <v>0</v>
      </c>
      <c r="S45" s="749">
        <f t="shared" si="2"/>
        <v>0</v>
      </c>
      <c r="T45" s="749">
        <f t="shared" si="2"/>
        <v>52969316.70000001</v>
      </c>
      <c r="U45" s="749">
        <f t="shared" si="2"/>
        <v>89264.73</v>
      </c>
      <c r="V45" s="749">
        <f t="shared" si="2"/>
        <v>-2100</v>
      </c>
      <c r="W45" s="749">
        <f t="shared" si="2"/>
        <v>0</v>
      </c>
      <c r="X45" s="749">
        <f t="shared" si="2"/>
        <v>116492.83</v>
      </c>
      <c r="Y45" s="749">
        <f t="shared" si="2"/>
        <v>54863474.219999999</v>
      </c>
      <c r="Z45" s="749">
        <f t="shared" si="2"/>
        <v>0</v>
      </c>
      <c r="AA45" s="749">
        <f t="shared" si="2"/>
        <v>1473831510.5999997</v>
      </c>
    </row>
    <row r="46" spans="1:27" ht="14.4" thickTop="1" x14ac:dyDescent="0.25">
      <c r="A46" s="745" t="s">
        <v>94</v>
      </c>
      <c r="B46" s="745" t="s">
        <v>4</v>
      </c>
      <c r="C46" s="745" t="s">
        <v>1004</v>
      </c>
      <c r="D46" s="745" t="s">
        <v>965</v>
      </c>
      <c r="E46" s="748">
        <v>68371809.079999998</v>
      </c>
      <c r="F46" s="746">
        <v>467672352.04000002</v>
      </c>
      <c r="G46" s="746">
        <v>265601051.97</v>
      </c>
      <c r="H46" s="746">
        <v>24898824.239999998</v>
      </c>
      <c r="I46" s="746">
        <v>711607.62</v>
      </c>
      <c r="J46" s="746">
        <v>6096156.46</v>
      </c>
      <c r="K46" s="746">
        <v>39585352.090000004</v>
      </c>
      <c r="L46" s="746">
        <v>2744433</v>
      </c>
      <c r="M46" s="746">
        <v>84573150.739999995</v>
      </c>
      <c r="N46" s="746">
        <v>2248471</v>
      </c>
      <c r="O46" s="746">
        <v>0</v>
      </c>
      <c r="P46" s="746">
        <v>1482634</v>
      </c>
      <c r="Q46" s="746">
        <v>0</v>
      </c>
      <c r="R46" s="746">
        <v>0</v>
      </c>
      <c r="S46" s="746">
        <v>0</v>
      </c>
      <c r="T46" s="746">
        <v>86802766.670000002</v>
      </c>
      <c r="U46" s="746">
        <v>1370421.82</v>
      </c>
      <c r="V46" s="746">
        <v>-11550</v>
      </c>
      <c r="W46" s="746">
        <v>0</v>
      </c>
      <c r="X46" s="746">
        <v>94871.11</v>
      </c>
      <c r="Y46" s="746">
        <v>101331493.44</v>
      </c>
      <c r="Z46" s="746">
        <v>-29669861.620000001</v>
      </c>
      <c r="AA46" s="746">
        <v>1123903983.6600001</v>
      </c>
    </row>
    <row r="47" spans="1:27" x14ac:dyDescent="0.25">
      <c r="A47" s="745" t="s">
        <v>94</v>
      </c>
      <c r="B47" s="745" t="s">
        <v>48</v>
      </c>
      <c r="C47" s="745" t="s">
        <v>1005</v>
      </c>
      <c r="D47" s="745" t="s">
        <v>965</v>
      </c>
      <c r="E47" s="746">
        <v>24433403.18</v>
      </c>
      <c r="F47" s="746">
        <v>24176016.550000001</v>
      </c>
      <c r="G47" s="746">
        <v>4523689.34</v>
      </c>
      <c r="H47" s="746">
        <v>5472008.0999999996</v>
      </c>
      <c r="I47" s="746">
        <v>401162.22</v>
      </c>
      <c r="J47" s="746">
        <v>3663085.71</v>
      </c>
      <c r="K47" s="746">
        <v>8770825.3900000006</v>
      </c>
      <c r="L47" s="746">
        <v>73923</v>
      </c>
      <c r="M47" s="746">
        <v>0</v>
      </c>
      <c r="N47" s="746">
        <v>277910</v>
      </c>
      <c r="O47" s="746">
        <v>0</v>
      </c>
      <c r="P47" s="746">
        <v>137550</v>
      </c>
      <c r="Q47" s="746">
        <v>0</v>
      </c>
      <c r="R47" s="746">
        <v>0</v>
      </c>
      <c r="S47" s="746">
        <v>0</v>
      </c>
      <c r="T47" s="746">
        <v>1554227.83</v>
      </c>
      <c r="U47" s="746">
        <v>7082.41</v>
      </c>
      <c r="V47" s="746">
        <v>0</v>
      </c>
      <c r="W47" s="746">
        <v>0</v>
      </c>
      <c r="X47" s="746">
        <v>1670</v>
      </c>
      <c r="Y47" s="746">
        <v>2199927.75</v>
      </c>
      <c r="Z47" s="746">
        <v>0</v>
      </c>
      <c r="AA47" s="746">
        <v>75692481.480000004</v>
      </c>
    </row>
    <row r="48" spans="1:27" x14ac:dyDescent="0.25">
      <c r="A48" s="745" t="s">
        <v>94</v>
      </c>
      <c r="B48" s="745" t="s">
        <v>49</v>
      </c>
      <c r="C48" s="745" t="s">
        <v>1006</v>
      </c>
      <c r="D48" s="745" t="s">
        <v>965</v>
      </c>
      <c r="E48" s="746">
        <v>16189020.439999999</v>
      </c>
      <c r="F48" s="746">
        <v>12003626.66</v>
      </c>
      <c r="G48" s="746">
        <v>4750765.4000000004</v>
      </c>
      <c r="H48" s="746">
        <v>4140054.9</v>
      </c>
      <c r="I48" s="746">
        <v>129268.75</v>
      </c>
      <c r="J48" s="746">
        <v>1874393.09</v>
      </c>
      <c r="K48" s="746">
        <v>6141108.9699999997</v>
      </c>
      <c r="L48" s="746">
        <v>174718</v>
      </c>
      <c r="M48" s="746">
        <v>0</v>
      </c>
      <c r="N48" s="746">
        <v>277840</v>
      </c>
      <c r="O48" s="746">
        <v>0</v>
      </c>
      <c r="P48" s="746">
        <v>67550</v>
      </c>
      <c r="Q48" s="746">
        <v>0</v>
      </c>
      <c r="R48" s="746">
        <v>0</v>
      </c>
      <c r="S48" s="746">
        <v>0</v>
      </c>
      <c r="T48" s="746">
        <v>2497753.9</v>
      </c>
      <c r="U48" s="746">
        <v>1410.75</v>
      </c>
      <c r="V48" s="746">
        <v>-100</v>
      </c>
      <c r="W48" s="746">
        <v>0</v>
      </c>
      <c r="X48" s="746">
        <v>8630</v>
      </c>
      <c r="Y48" s="746">
        <v>906571.13</v>
      </c>
      <c r="Z48" s="746">
        <v>0</v>
      </c>
      <c r="AA48" s="746">
        <v>49162611.990000002</v>
      </c>
    </row>
    <row r="49" spans="1:27" x14ac:dyDescent="0.25">
      <c r="A49" s="745" t="s">
        <v>94</v>
      </c>
      <c r="B49" s="745" t="s">
        <v>50</v>
      </c>
      <c r="C49" s="745" t="s">
        <v>1007</v>
      </c>
      <c r="D49" s="745" t="s">
        <v>965</v>
      </c>
      <c r="E49" s="746">
        <v>39251801.969999999</v>
      </c>
      <c r="F49" s="746">
        <v>29124594.129999999</v>
      </c>
      <c r="G49" s="746">
        <v>27387116.350000001</v>
      </c>
      <c r="H49" s="746">
        <v>5657424.4299999997</v>
      </c>
      <c r="I49" s="746">
        <v>968618.17</v>
      </c>
      <c r="J49" s="746">
        <v>4725802.5599999996</v>
      </c>
      <c r="K49" s="746">
        <v>9461683.1899999995</v>
      </c>
      <c r="L49" s="746">
        <v>249952</v>
      </c>
      <c r="M49" s="746">
        <v>0</v>
      </c>
      <c r="N49" s="746">
        <v>697560</v>
      </c>
      <c r="O49" s="746">
        <v>0</v>
      </c>
      <c r="P49" s="746">
        <v>136750</v>
      </c>
      <c r="Q49" s="746">
        <v>7000</v>
      </c>
      <c r="R49" s="746">
        <v>0</v>
      </c>
      <c r="S49" s="746">
        <v>0</v>
      </c>
      <c r="T49" s="746">
        <v>3240786.05</v>
      </c>
      <c r="U49" s="746">
        <v>27576.2</v>
      </c>
      <c r="V49" s="746">
        <v>0</v>
      </c>
      <c r="W49" s="746">
        <v>0</v>
      </c>
      <c r="X49" s="746">
        <v>27</v>
      </c>
      <c r="Y49" s="746">
        <v>7754376</v>
      </c>
      <c r="Z49" s="746">
        <v>0</v>
      </c>
      <c r="AA49" s="746">
        <v>128691068.05</v>
      </c>
    </row>
    <row r="50" spans="1:27" x14ac:dyDescent="0.25">
      <c r="A50" s="745" t="s">
        <v>94</v>
      </c>
      <c r="B50" s="745" t="s">
        <v>51</v>
      </c>
      <c r="C50" s="745" t="s">
        <v>1008</v>
      </c>
      <c r="D50" s="745" t="s">
        <v>965</v>
      </c>
      <c r="E50" s="746">
        <v>23922723.949999999</v>
      </c>
      <c r="F50" s="746">
        <v>35248317.009999998</v>
      </c>
      <c r="G50" s="746">
        <v>6713183.7300000004</v>
      </c>
      <c r="H50" s="746">
        <v>7817675.5599999996</v>
      </c>
      <c r="I50" s="746">
        <v>621857.73</v>
      </c>
      <c r="J50" s="746">
        <v>3532284.61</v>
      </c>
      <c r="K50" s="746">
        <v>10530140.84</v>
      </c>
      <c r="L50" s="746">
        <v>54332</v>
      </c>
      <c r="M50" s="746">
        <v>0</v>
      </c>
      <c r="N50" s="746">
        <v>576400</v>
      </c>
      <c r="O50" s="746">
        <v>0</v>
      </c>
      <c r="P50" s="746">
        <v>968755.24</v>
      </c>
      <c r="Q50" s="746">
        <v>0</v>
      </c>
      <c r="R50" s="746">
        <v>0</v>
      </c>
      <c r="S50" s="746">
        <v>0</v>
      </c>
      <c r="T50" s="746">
        <v>3860791.38</v>
      </c>
      <c r="U50" s="746">
        <v>4139.67</v>
      </c>
      <c r="V50" s="746">
        <v>0</v>
      </c>
      <c r="W50" s="746">
        <v>0</v>
      </c>
      <c r="X50" s="746">
        <v>0</v>
      </c>
      <c r="Y50" s="746">
        <v>1270172.3</v>
      </c>
      <c r="Z50" s="746">
        <v>0</v>
      </c>
      <c r="AA50" s="746">
        <v>95120774.019999996</v>
      </c>
    </row>
    <row r="51" spans="1:27" x14ac:dyDescent="0.25">
      <c r="A51" s="745" t="s">
        <v>94</v>
      </c>
      <c r="B51" s="745" t="s">
        <v>52</v>
      </c>
      <c r="C51" s="745" t="s">
        <v>1009</v>
      </c>
      <c r="D51" s="745" t="s">
        <v>965</v>
      </c>
      <c r="E51" s="746">
        <v>18116145.239999998</v>
      </c>
      <c r="F51" s="746">
        <v>15146367.48</v>
      </c>
      <c r="G51" s="746">
        <v>5396056.8700000001</v>
      </c>
      <c r="H51" s="746">
        <v>6095605.3399999999</v>
      </c>
      <c r="I51" s="746">
        <v>229342.01</v>
      </c>
      <c r="J51" s="746">
        <v>2815526.88</v>
      </c>
      <c r="K51" s="746">
        <v>6171746.3200000003</v>
      </c>
      <c r="L51" s="746">
        <v>171448</v>
      </c>
      <c r="M51" s="746">
        <v>0</v>
      </c>
      <c r="N51" s="746">
        <v>488375</v>
      </c>
      <c r="O51" s="746">
        <v>0</v>
      </c>
      <c r="P51" s="746">
        <v>356900</v>
      </c>
      <c r="Q51" s="746">
        <v>0</v>
      </c>
      <c r="R51" s="746">
        <v>0</v>
      </c>
      <c r="S51" s="746">
        <v>0</v>
      </c>
      <c r="T51" s="746">
        <v>1870443.65</v>
      </c>
      <c r="U51" s="746">
        <v>42996.959999999999</v>
      </c>
      <c r="V51" s="746">
        <v>0</v>
      </c>
      <c r="W51" s="746">
        <v>0</v>
      </c>
      <c r="X51" s="746">
        <v>0</v>
      </c>
      <c r="Y51" s="746">
        <v>1156478.47</v>
      </c>
      <c r="Z51" s="746">
        <v>0</v>
      </c>
      <c r="AA51" s="746">
        <v>58057432.219999999</v>
      </c>
    </row>
    <row r="52" spans="1:27" x14ac:dyDescent="0.25">
      <c r="A52" s="745" t="s">
        <v>94</v>
      </c>
      <c r="B52" s="745" t="s">
        <v>53</v>
      </c>
      <c r="C52" s="745" t="s">
        <v>1010</v>
      </c>
      <c r="D52" s="745" t="s">
        <v>965</v>
      </c>
      <c r="E52" s="746">
        <v>7535740.3300000001</v>
      </c>
      <c r="F52" s="746">
        <v>4591382.78</v>
      </c>
      <c r="G52" s="746">
        <v>846435.2</v>
      </c>
      <c r="H52" s="746">
        <v>2980336.42</v>
      </c>
      <c r="I52" s="746">
        <v>275337.55</v>
      </c>
      <c r="J52" s="746">
        <v>788183.47</v>
      </c>
      <c r="K52" s="746">
        <v>2680386.2200000002</v>
      </c>
      <c r="L52" s="746">
        <v>20307</v>
      </c>
      <c r="M52" s="746">
        <v>0</v>
      </c>
      <c r="N52" s="746">
        <v>93790</v>
      </c>
      <c r="O52" s="746">
        <v>4016134.57</v>
      </c>
      <c r="P52" s="746">
        <v>24100</v>
      </c>
      <c r="Q52" s="746">
        <v>0</v>
      </c>
      <c r="R52" s="746">
        <v>0</v>
      </c>
      <c r="S52" s="746">
        <v>0</v>
      </c>
      <c r="T52" s="746">
        <v>734935.14</v>
      </c>
      <c r="U52" s="746">
        <v>657</v>
      </c>
      <c r="V52" s="746">
        <v>-600</v>
      </c>
      <c r="W52" s="746">
        <v>0</v>
      </c>
      <c r="X52" s="746">
        <v>0</v>
      </c>
      <c r="Y52" s="746">
        <v>171961.35</v>
      </c>
      <c r="Z52" s="746">
        <v>0</v>
      </c>
      <c r="AA52" s="746">
        <v>24759087.030000001</v>
      </c>
    </row>
    <row r="53" spans="1:27" x14ac:dyDescent="0.25">
      <c r="A53" s="745" t="s">
        <v>94</v>
      </c>
      <c r="B53" s="745" t="s">
        <v>54</v>
      </c>
      <c r="C53" s="745" t="s">
        <v>1011</v>
      </c>
      <c r="D53" s="745" t="s">
        <v>965</v>
      </c>
      <c r="E53" s="746">
        <v>56205759.32</v>
      </c>
      <c r="F53" s="746">
        <v>125149607.17</v>
      </c>
      <c r="G53" s="746">
        <v>65338158.090000004</v>
      </c>
      <c r="H53" s="746">
        <v>8439282.9499999993</v>
      </c>
      <c r="I53" s="746">
        <v>1047186.55</v>
      </c>
      <c r="J53" s="746">
        <v>8298521.9500000002</v>
      </c>
      <c r="K53" s="746">
        <v>23097099.280000001</v>
      </c>
      <c r="L53" s="746">
        <v>1106573</v>
      </c>
      <c r="M53" s="746">
        <v>14931278.08</v>
      </c>
      <c r="N53" s="746">
        <v>225520</v>
      </c>
      <c r="O53" s="746">
        <v>5361311.38</v>
      </c>
      <c r="P53" s="746">
        <v>1037998.15</v>
      </c>
      <c r="Q53" s="746">
        <v>61000</v>
      </c>
      <c r="R53" s="746">
        <v>0</v>
      </c>
      <c r="S53" s="746">
        <v>0</v>
      </c>
      <c r="T53" s="746">
        <v>15999467.630000001</v>
      </c>
      <c r="U53" s="746">
        <v>22160.77</v>
      </c>
      <c r="V53" s="746">
        <v>-28864.28</v>
      </c>
      <c r="W53" s="746">
        <v>0</v>
      </c>
      <c r="X53" s="746">
        <v>0</v>
      </c>
      <c r="Y53" s="746">
        <v>19499580.710000001</v>
      </c>
      <c r="Z53" s="746">
        <v>0</v>
      </c>
      <c r="AA53" s="746">
        <v>345791640.75</v>
      </c>
    </row>
    <row r="54" spans="1:27" x14ac:dyDescent="0.25">
      <c r="A54" s="745" t="s">
        <v>94</v>
      </c>
      <c r="B54" s="745" t="s">
        <v>55</v>
      </c>
      <c r="C54" s="745" t="s">
        <v>1012</v>
      </c>
      <c r="D54" s="745" t="s">
        <v>965</v>
      </c>
      <c r="E54" s="746">
        <v>22116507.59</v>
      </c>
      <c r="F54" s="746">
        <v>15507097.93</v>
      </c>
      <c r="G54" s="746">
        <v>-1544343.59</v>
      </c>
      <c r="H54" s="746">
        <v>1621570.78</v>
      </c>
      <c r="I54" s="746">
        <v>159497.93</v>
      </c>
      <c r="J54" s="746">
        <v>2284611.56</v>
      </c>
      <c r="K54" s="746">
        <v>6992653.5899999999</v>
      </c>
      <c r="L54" s="746">
        <v>199746</v>
      </c>
      <c r="M54" s="746">
        <v>0</v>
      </c>
      <c r="N54" s="746">
        <v>101365</v>
      </c>
      <c r="O54" s="746">
        <v>0</v>
      </c>
      <c r="P54" s="746">
        <v>116850</v>
      </c>
      <c r="Q54" s="746">
        <v>0</v>
      </c>
      <c r="R54" s="746">
        <v>0</v>
      </c>
      <c r="S54" s="746">
        <v>0</v>
      </c>
      <c r="T54" s="746">
        <v>2198207.94</v>
      </c>
      <c r="U54" s="746">
        <v>11156.91</v>
      </c>
      <c r="V54" s="746">
        <v>0</v>
      </c>
      <c r="W54" s="746">
        <v>0</v>
      </c>
      <c r="X54" s="746">
        <v>225</v>
      </c>
      <c r="Y54" s="746">
        <v>5509344.7000000002</v>
      </c>
      <c r="Z54" s="746">
        <v>0</v>
      </c>
      <c r="AA54" s="746">
        <v>55274491.340000004</v>
      </c>
    </row>
    <row r="55" spans="1:27" x14ac:dyDescent="0.25">
      <c r="A55" s="745" t="s">
        <v>94</v>
      </c>
      <c r="B55" s="745" t="s">
        <v>56</v>
      </c>
      <c r="C55" s="745" t="s">
        <v>1013</v>
      </c>
      <c r="D55" s="745" t="s">
        <v>965</v>
      </c>
      <c r="E55" s="746">
        <v>32743298.690000001</v>
      </c>
      <c r="F55" s="746">
        <v>46053595.380000003</v>
      </c>
      <c r="G55" s="746">
        <v>4000944.4</v>
      </c>
      <c r="H55" s="746">
        <v>4678200.3099999996</v>
      </c>
      <c r="I55" s="746">
        <v>1879533.42</v>
      </c>
      <c r="J55" s="746">
        <v>4612738.12</v>
      </c>
      <c r="K55" s="746">
        <v>11284485.859999999</v>
      </c>
      <c r="L55" s="746">
        <v>372151</v>
      </c>
      <c r="M55" s="746">
        <v>9849360</v>
      </c>
      <c r="N55" s="746">
        <v>915270</v>
      </c>
      <c r="O55" s="746">
        <v>0</v>
      </c>
      <c r="P55" s="746">
        <v>119380</v>
      </c>
      <c r="Q55" s="746">
        <v>50000</v>
      </c>
      <c r="R55" s="746">
        <v>0</v>
      </c>
      <c r="S55" s="746">
        <v>0</v>
      </c>
      <c r="T55" s="746">
        <v>6520460.8799999999</v>
      </c>
      <c r="U55" s="746">
        <v>6398.51</v>
      </c>
      <c r="V55" s="746">
        <v>0</v>
      </c>
      <c r="W55" s="746">
        <v>0</v>
      </c>
      <c r="X55" s="746">
        <v>0</v>
      </c>
      <c r="Y55" s="746">
        <v>3657671.11</v>
      </c>
      <c r="Z55" s="746">
        <v>0</v>
      </c>
      <c r="AA55" s="746">
        <v>126743487.68000001</v>
      </c>
    </row>
    <row r="56" spans="1:27" x14ac:dyDescent="0.25">
      <c r="A56" s="745" t="s">
        <v>94</v>
      </c>
      <c r="B56" s="745" t="s">
        <v>57</v>
      </c>
      <c r="C56" s="745" t="s">
        <v>1014</v>
      </c>
      <c r="D56" s="745" t="s">
        <v>965</v>
      </c>
      <c r="E56" s="746">
        <v>25752480.210000001</v>
      </c>
      <c r="F56" s="746">
        <v>32440344.629999999</v>
      </c>
      <c r="G56" s="746">
        <v>1793597.01</v>
      </c>
      <c r="H56" s="746">
        <v>4560721.58</v>
      </c>
      <c r="I56" s="746">
        <v>469836.46</v>
      </c>
      <c r="J56" s="746">
        <v>3153505.42</v>
      </c>
      <c r="K56" s="746">
        <v>11480171.84</v>
      </c>
      <c r="L56" s="746">
        <v>345785</v>
      </c>
      <c r="M56" s="746">
        <v>0</v>
      </c>
      <c r="N56" s="746">
        <v>1198645</v>
      </c>
      <c r="O56" s="746">
        <v>0</v>
      </c>
      <c r="P56" s="746">
        <v>131650</v>
      </c>
      <c r="Q56" s="746">
        <v>2000</v>
      </c>
      <c r="R56" s="746">
        <v>0</v>
      </c>
      <c r="S56" s="746">
        <v>0</v>
      </c>
      <c r="T56" s="746">
        <v>3383940.86</v>
      </c>
      <c r="U56" s="746">
        <v>17013.689999999999</v>
      </c>
      <c r="V56" s="746">
        <v>0</v>
      </c>
      <c r="W56" s="746">
        <v>0</v>
      </c>
      <c r="X56" s="746">
        <v>0</v>
      </c>
      <c r="Y56" s="746">
        <v>6260406.6600000001</v>
      </c>
      <c r="Z56" s="746">
        <v>0</v>
      </c>
      <c r="AA56" s="746">
        <v>90990098.359999999</v>
      </c>
    </row>
    <row r="57" spans="1:27" x14ac:dyDescent="0.25">
      <c r="A57" s="745" t="s">
        <v>94</v>
      </c>
      <c r="B57" s="745" t="s">
        <v>58</v>
      </c>
      <c r="C57" s="745" t="s">
        <v>1015</v>
      </c>
      <c r="D57" s="745" t="s">
        <v>965</v>
      </c>
      <c r="E57" s="746">
        <v>15322256.460000001</v>
      </c>
      <c r="F57" s="746">
        <v>15377175.880000001</v>
      </c>
      <c r="G57" s="746">
        <v>3480836.27</v>
      </c>
      <c r="H57" s="746">
        <v>2805808.83</v>
      </c>
      <c r="I57" s="746">
        <v>386097.22</v>
      </c>
      <c r="J57" s="746">
        <v>2468174.09</v>
      </c>
      <c r="K57" s="746">
        <v>5817183.1399999997</v>
      </c>
      <c r="L57" s="746">
        <v>100586</v>
      </c>
      <c r="M57" s="746">
        <v>0</v>
      </c>
      <c r="N57" s="746">
        <v>401230</v>
      </c>
      <c r="O57" s="746">
        <v>0</v>
      </c>
      <c r="P57" s="746">
        <v>58050</v>
      </c>
      <c r="Q57" s="746">
        <v>0</v>
      </c>
      <c r="R57" s="746">
        <v>0</v>
      </c>
      <c r="S57" s="746">
        <v>0</v>
      </c>
      <c r="T57" s="746">
        <v>1196815.2</v>
      </c>
      <c r="U57" s="746">
        <v>0</v>
      </c>
      <c r="V57" s="746">
        <v>-8067.15</v>
      </c>
      <c r="W57" s="746">
        <v>0</v>
      </c>
      <c r="X57" s="746">
        <v>1330</v>
      </c>
      <c r="Y57" s="746">
        <v>1084075.3899999999</v>
      </c>
      <c r="Z57" s="746">
        <v>0</v>
      </c>
      <c r="AA57" s="746">
        <v>48491551.329999998</v>
      </c>
    </row>
    <row r="58" spans="1:27" x14ac:dyDescent="0.25">
      <c r="A58" s="745" t="s">
        <v>94</v>
      </c>
      <c r="B58" s="745" t="s">
        <v>59</v>
      </c>
      <c r="C58" s="745" t="s">
        <v>1016</v>
      </c>
      <c r="D58" s="745" t="s">
        <v>965</v>
      </c>
      <c r="E58" s="746">
        <v>12304748.289999999</v>
      </c>
      <c r="F58" s="746">
        <v>8072092.1200000001</v>
      </c>
      <c r="G58" s="746">
        <v>2420440.62</v>
      </c>
      <c r="H58" s="746">
        <v>3873929.64</v>
      </c>
      <c r="I58" s="746">
        <v>64850</v>
      </c>
      <c r="J58" s="746">
        <v>1366909.72</v>
      </c>
      <c r="K58" s="746">
        <v>4548134.2300000004</v>
      </c>
      <c r="L58" s="746">
        <v>37846</v>
      </c>
      <c r="M58" s="746">
        <v>0</v>
      </c>
      <c r="N58" s="746">
        <v>262375</v>
      </c>
      <c r="O58" s="746">
        <v>0</v>
      </c>
      <c r="P58" s="746">
        <v>32400</v>
      </c>
      <c r="Q58" s="746">
        <v>0</v>
      </c>
      <c r="R58" s="746">
        <v>0</v>
      </c>
      <c r="S58" s="746">
        <v>0</v>
      </c>
      <c r="T58" s="746">
        <v>536238.57999999996</v>
      </c>
      <c r="U58" s="746">
        <v>3725.56</v>
      </c>
      <c r="V58" s="746">
        <v>0</v>
      </c>
      <c r="W58" s="746">
        <v>0</v>
      </c>
      <c r="X58" s="746">
        <v>2000</v>
      </c>
      <c r="Y58" s="746">
        <v>576843.30000000005</v>
      </c>
      <c r="Z58" s="746">
        <v>0</v>
      </c>
      <c r="AA58" s="746">
        <v>34102533.060000002</v>
      </c>
    </row>
    <row r="59" spans="1:27" x14ac:dyDescent="0.25">
      <c r="A59" s="745" t="s">
        <v>94</v>
      </c>
      <c r="B59" s="745" t="s">
        <v>60</v>
      </c>
      <c r="C59" s="745" t="s">
        <v>1017</v>
      </c>
      <c r="D59" s="745" t="s">
        <v>965</v>
      </c>
      <c r="E59" s="746">
        <v>13191418.65</v>
      </c>
      <c r="F59" s="746">
        <v>17394111.079999998</v>
      </c>
      <c r="G59" s="746">
        <v>-243458.24</v>
      </c>
      <c r="H59" s="746">
        <v>1544845.7</v>
      </c>
      <c r="I59" s="746">
        <v>265266.15000000002</v>
      </c>
      <c r="J59" s="746">
        <v>3015188.14</v>
      </c>
      <c r="K59" s="746">
        <v>5411355.6699999999</v>
      </c>
      <c r="L59" s="746">
        <v>83400</v>
      </c>
      <c r="M59" s="746">
        <v>5786340</v>
      </c>
      <c r="N59" s="746">
        <v>508285</v>
      </c>
      <c r="O59" s="746">
        <v>0</v>
      </c>
      <c r="P59" s="746">
        <v>29250</v>
      </c>
      <c r="Q59" s="746">
        <v>0</v>
      </c>
      <c r="R59" s="746">
        <v>0</v>
      </c>
      <c r="S59" s="746">
        <v>0</v>
      </c>
      <c r="T59" s="746">
        <v>1279465.5</v>
      </c>
      <c r="U59" s="746">
        <v>22893.17</v>
      </c>
      <c r="V59" s="746">
        <v>0</v>
      </c>
      <c r="W59" s="746">
        <v>0</v>
      </c>
      <c r="X59" s="746">
        <v>0</v>
      </c>
      <c r="Y59" s="746">
        <v>2828984.25</v>
      </c>
      <c r="Z59" s="746">
        <v>0</v>
      </c>
      <c r="AA59" s="746">
        <v>51117345.07</v>
      </c>
    </row>
    <row r="60" spans="1:27" x14ac:dyDescent="0.25">
      <c r="A60" s="745" t="s">
        <v>94</v>
      </c>
      <c r="B60" s="745" t="s">
        <v>61</v>
      </c>
      <c r="C60" s="745" t="s">
        <v>1018</v>
      </c>
      <c r="D60" s="745" t="s">
        <v>965</v>
      </c>
      <c r="E60" s="746">
        <v>21504510.82</v>
      </c>
      <c r="F60" s="746">
        <v>12657238.59</v>
      </c>
      <c r="G60" s="746">
        <v>-6155854.4199999999</v>
      </c>
      <c r="H60" s="746">
        <v>1872371.74</v>
      </c>
      <c r="I60" s="746">
        <v>302272.69</v>
      </c>
      <c r="J60" s="746">
        <v>6675523.9199999999</v>
      </c>
      <c r="K60" s="746">
        <v>7609207.4900000002</v>
      </c>
      <c r="L60" s="746">
        <v>73511</v>
      </c>
      <c r="M60" s="746">
        <v>0</v>
      </c>
      <c r="N60" s="746">
        <v>470880</v>
      </c>
      <c r="O60" s="746">
        <v>0</v>
      </c>
      <c r="P60" s="746">
        <v>75230</v>
      </c>
      <c r="Q60" s="746">
        <v>0</v>
      </c>
      <c r="R60" s="746">
        <v>0</v>
      </c>
      <c r="S60" s="746">
        <v>0</v>
      </c>
      <c r="T60" s="746">
        <v>2009117.92</v>
      </c>
      <c r="U60" s="746">
        <v>3466.16</v>
      </c>
      <c r="V60" s="746">
        <v>0</v>
      </c>
      <c r="W60" s="746">
        <v>0</v>
      </c>
      <c r="X60" s="746">
        <v>400</v>
      </c>
      <c r="Y60" s="746">
        <v>12677363.300000001</v>
      </c>
      <c r="Z60" s="746">
        <v>0</v>
      </c>
      <c r="AA60" s="746">
        <v>59775239.210000001</v>
      </c>
    </row>
    <row r="61" spans="1:27" x14ac:dyDescent="0.25">
      <c r="A61" s="745" t="s">
        <v>94</v>
      </c>
      <c r="B61" s="745" t="s">
        <v>62</v>
      </c>
      <c r="C61" s="745" t="s">
        <v>1019</v>
      </c>
      <c r="D61" s="745" t="s">
        <v>965</v>
      </c>
      <c r="E61" s="746">
        <v>18621065.710000001</v>
      </c>
      <c r="F61" s="746">
        <v>12315610.18</v>
      </c>
      <c r="G61" s="746">
        <v>1931502.48</v>
      </c>
      <c r="H61" s="746">
        <v>1564573.13</v>
      </c>
      <c r="I61" s="746">
        <v>478787.64</v>
      </c>
      <c r="J61" s="746">
        <v>1438585.49</v>
      </c>
      <c r="K61" s="746">
        <v>6207890.21</v>
      </c>
      <c r="L61" s="746">
        <v>67131</v>
      </c>
      <c r="M61" s="746">
        <v>0</v>
      </c>
      <c r="N61" s="746">
        <v>412185</v>
      </c>
      <c r="O61" s="746">
        <v>0</v>
      </c>
      <c r="P61" s="746">
        <v>38150</v>
      </c>
      <c r="Q61" s="746">
        <v>15000</v>
      </c>
      <c r="R61" s="746">
        <v>0</v>
      </c>
      <c r="S61" s="746">
        <v>0</v>
      </c>
      <c r="T61" s="746">
        <v>1230881.74</v>
      </c>
      <c r="U61" s="746">
        <v>20789.169999999998</v>
      </c>
      <c r="V61" s="746">
        <v>0</v>
      </c>
      <c r="W61" s="746">
        <v>0</v>
      </c>
      <c r="X61" s="746">
        <v>2320</v>
      </c>
      <c r="Y61" s="746">
        <v>314625</v>
      </c>
      <c r="Z61" s="746">
        <v>0</v>
      </c>
      <c r="AA61" s="746">
        <v>44659096.75</v>
      </c>
    </row>
    <row r="62" spans="1:27" x14ac:dyDescent="0.25">
      <c r="A62" s="745" t="s">
        <v>94</v>
      </c>
      <c r="B62" s="745" t="s">
        <v>75</v>
      </c>
      <c r="C62" s="745" t="s">
        <v>1020</v>
      </c>
      <c r="D62" s="745" t="s">
        <v>965</v>
      </c>
      <c r="E62" s="746">
        <v>50734007.689999998</v>
      </c>
      <c r="F62" s="746">
        <v>129715916.97</v>
      </c>
      <c r="G62" s="746">
        <v>48454464.130000003</v>
      </c>
      <c r="H62" s="746">
        <v>7516054.5300000003</v>
      </c>
      <c r="I62" s="746">
        <v>1255630.05</v>
      </c>
      <c r="J62" s="746">
        <v>8784607.0399999991</v>
      </c>
      <c r="K62" s="746">
        <v>25728697.780000001</v>
      </c>
      <c r="L62" s="746">
        <v>608396</v>
      </c>
      <c r="M62" s="746">
        <v>24420830.649999999</v>
      </c>
      <c r="N62" s="746">
        <v>1302276</v>
      </c>
      <c r="O62" s="746">
        <v>5567765.21</v>
      </c>
      <c r="P62" s="746">
        <v>288218</v>
      </c>
      <c r="Q62" s="746">
        <v>0</v>
      </c>
      <c r="R62" s="746">
        <v>0</v>
      </c>
      <c r="S62" s="746">
        <v>0</v>
      </c>
      <c r="T62" s="746">
        <v>13276941.92</v>
      </c>
      <c r="U62" s="746">
        <v>203024.85</v>
      </c>
      <c r="V62" s="746">
        <v>-30303.82</v>
      </c>
      <c r="W62" s="746">
        <v>0</v>
      </c>
      <c r="X62" s="746">
        <v>6160</v>
      </c>
      <c r="Y62" s="746">
        <v>12484830.460000001</v>
      </c>
      <c r="Z62" s="746">
        <v>0</v>
      </c>
      <c r="AA62" s="746">
        <v>330317517.45999998</v>
      </c>
    </row>
    <row r="63" spans="1:27" x14ac:dyDescent="0.25">
      <c r="A63" s="745" t="s">
        <v>94</v>
      </c>
      <c r="B63" s="745" t="s">
        <v>78</v>
      </c>
      <c r="C63" s="745" t="s">
        <v>1021</v>
      </c>
      <c r="D63" s="745" t="s">
        <v>965</v>
      </c>
      <c r="E63" s="746">
        <v>18080957.98</v>
      </c>
      <c r="F63" s="746">
        <v>14767029.9</v>
      </c>
      <c r="G63" s="746">
        <v>5125909.22</v>
      </c>
      <c r="H63" s="746">
        <v>2527863.92</v>
      </c>
      <c r="I63" s="746">
        <v>64894.54</v>
      </c>
      <c r="J63" s="746">
        <v>1925833.37</v>
      </c>
      <c r="K63" s="746">
        <v>5601863.5499999998</v>
      </c>
      <c r="L63" s="746">
        <v>28297</v>
      </c>
      <c r="M63" s="746">
        <v>0</v>
      </c>
      <c r="N63" s="746">
        <v>104525</v>
      </c>
      <c r="O63" s="746">
        <v>0</v>
      </c>
      <c r="P63" s="746">
        <v>43350</v>
      </c>
      <c r="Q63" s="746">
        <v>0</v>
      </c>
      <c r="R63" s="746">
        <v>0</v>
      </c>
      <c r="S63" s="746">
        <v>0</v>
      </c>
      <c r="T63" s="746">
        <v>1240184.55</v>
      </c>
      <c r="U63" s="746">
        <v>150</v>
      </c>
      <c r="V63" s="746">
        <v>0</v>
      </c>
      <c r="W63" s="746">
        <v>0</v>
      </c>
      <c r="X63" s="746">
        <v>2240</v>
      </c>
      <c r="Y63" s="746">
        <v>1725662.83</v>
      </c>
      <c r="Z63" s="746">
        <v>0</v>
      </c>
      <c r="AA63" s="746">
        <v>51238761.859999999</v>
      </c>
    </row>
    <row r="64" spans="1:27" ht="14.4" thickBot="1" x14ac:dyDescent="0.3">
      <c r="A64" s="750" t="s">
        <v>748</v>
      </c>
      <c r="B64" s="751"/>
      <c r="C64" s="751"/>
      <c r="D64" s="752"/>
      <c r="E64" s="749">
        <f>SUM(E46:E63)</f>
        <v>484397655.5999999</v>
      </c>
      <c r="F64" s="749">
        <f t="shared" ref="F64:AA64" si="3">SUM(F46:F63)</f>
        <v>1017412476.48</v>
      </c>
      <c r="G64" s="749">
        <f t="shared" si="3"/>
        <v>439820494.83000004</v>
      </c>
      <c r="H64" s="749">
        <f t="shared" si="3"/>
        <v>98067152.099999994</v>
      </c>
      <c r="I64" s="749">
        <f t="shared" si="3"/>
        <v>9711046.6999999993</v>
      </c>
      <c r="J64" s="749">
        <f t="shared" si="3"/>
        <v>67519631.600000009</v>
      </c>
      <c r="K64" s="749">
        <f t="shared" si="3"/>
        <v>197119985.66</v>
      </c>
      <c r="L64" s="749">
        <f t="shared" si="3"/>
        <v>6512535</v>
      </c>
      <c r="M64" s="749">
        <f t="shared" si="3"/>
        <v>139560959.47</v>
      </c>
      <c r="N64" s="749">
        <f t="shared" si="3"/>
        <v>10562902</v>
      </c>
      <c r="O64" s="749">
        <f t="shared" si="3"/>
        <v>14945211.16</v>
      </c>
      <c r="P64" s="749">
        <f t="shared" si="3"/>
        <v>5144765.3900000006</v>
      </c>
      <c r="Q64" s="749">
        <f t="shared" si="3"/>
        <v>135000</v>
      </c>
      <c r="R64" s="749">
        <f t="shared" si="3"/>
        <v>0</v>
      </c>
      <c r="S64" s="749">
        <f t="shared" si="3"/>
        <v>0</v>
      </c>
      <c r="T64" s="749">
        <f t="shared" si="3"/>
        <v>149433427.34</v>
      </c>
      <c r="U64" s="749">
        <f t="shared" si="3"/>
        <v>1765063.5999999996</v>
      </c>
      <c r="V64" s="749">
        <f t="shared" si="3"/>
        <v>-79485.25</v>
      </c>
      <c r="W64" s="749">
        <f t="shared" si="3"/>
        <v>0</v>
      </c>
      <c r="X64" s="749">
        <f t="shared" si="3"/>
        <v>119873.11</v>
      </c>
      <c r="Y64" s="749">
        <f t="shared" si="3"/>
        <v>181410368.15000001</v>
      </c>
      <c r="Z64" s="749">
        <f t="shared" si="3"/>
        <v>-29669861.620000001</v>
      </c>
      <c r="AA64" s="749">
        <f t="shared" si="3"/>
        <v>2793889201.3200002</v>
      </c>
    </row>
    <row r="65" spans="1:27" ht="14.4" thickTop="1" x14ac:dyDescent="0.25">
      <c r="A65" s="745" t="s">
        <v>93</v>
      </c>
      <c r="B65" s="745" t="s">
        <v>3</v>
      </c>
      <c r="C65" s="745" t="s">
        <v>1022</v>
      </c>
      <c r="D65" s="745" t="s">
        <v>965</v>
      </c>
      <c r="E65" s="748">
        <v>75044767.959999993</v>
      </c>
      <c r="F65" s="746">
        <v>146517330.13999999</v>
      </c>
      <c r="G65" s="746">
        <v>104357627.45999999</v>
      </c>
      <c r="H65" s="746">
        <v>15211512.300000001</v>
      </c>
      <c r="I65" s="746">
        <v>1936362.2</v>
      </c>
      <c r="J65" s="746">
        <v>1595313.06</v>
      </c>
      <c r="K65" s="746">
        <v>22291768.48</v>
      </c>
      <c r="L65" s="746">
        <v>2443554</v>
      </c>
      <c r="M65" s="746">
        <v>11905320.16</v>
      </c>
      <c r="N65" s="746">
        <v>879105</v>
      </c>
      <c r="O65" s="746">
        <v>0</v>
      </c>
      <c r="P65" s="746">
        <v>411600</v>
      </c>
      <c r="Q65" s="746">
        <v>26000</v>
      </c>
      <c r="R65" s="746">
        <v>0</v>
      </c>
      <c r="S65" s="746">
        <v>0</v>
      </c>
      <c r="T65" s="746">
        <v>30771278.030000001</v>
      </c>
      <c r="U65" s="746">
        <v>203657.4</v>
      </c>
      <c r="V65" s="746">
        <v>-1050</v>
      </c>
      <c r="W65" s="746">
        <v>0</v>
      </c>
      <c r="X65" s="746">
        <v>193144.87</v>
      </c>
      <c r="Y65" s="746">
        <v>38081467.490000002</v>
      </c>
      <c r="Z65" s="746">
        <v>0</v>
      </c>
      <c r="AA65" s="746">
        <v>451868758.55000001</v>
      </c>
    </row>
    <row r="66" spans="1:27" x14ac:dyDescent="0.25">
      <c r="A66" s="745" t="s">
        <v>93</v>
      </c>
      <c r="B66" s="745" t="s">
        <v>39</v>
      </c>
      <c r="C66" s="745" t="s">
        <v>1023</v>
      </c>
      <c r="D66" s="745" t="s">
        <v>965</v>
      </c>
      <c r="E66" s="746">
        <v>58561249.07</v>
      </c>
      <c r="F66" s="746">
        <v>32904254.68</v>
      </c>
      <c r="G66" s="746">
        <v>8119985.0599999996</v>
      </c>
      <c r="H66" s="746">
        <v>7735407.7699999996</v>
      </c>
      <c r="I66" s="746">
        <v>593741.97</v>
      </c>
      <c r="J66" s="746">
        <v>2357133.35</v>
      </c>
      <c r="K66" s="746">
        <v>16679446.99</v>
      </c>
      <c r="L66" s="746">
        <v>505690</v>
      </c>
      <c r="M66" s="746">
        <v>7509880</v>
      </c>
      <c r="N66" s="746">
        <v>764435</v>
      </c>
      <c r="O66" s="746">
        <v>0</v>
      </c>
      <c r="P66" s="746">
        <v>681407.61</v>
      </c>
      <c r="Q66" s="746">
        <v>2000</v>
      </c>
      <c r="R66" s="746">
        <v>0</v>
      </c>
      <c r="S66" s="746">
        <v>0</v>
      </c>
      <c r="T66" s="746">
        <v>2807291.33</v>
      </c>
      <c r="U66" s="746">
        <v>22865.46</v>
      </c>
      <c r="V66" s="746">
        <v>-3186.36</v>
      </c>
      <c r="W66" s="746">
        <v>0</v>
      </c>
      <c r="X66" s="746">
        <v>14800</v>
      </c>
      <c r="Y66" s="746">
        <v>1889338.29</v>
      </c>
      <c r="Z66" s="746">
        <v>0</v>
      </c>
      <c r="AA66" s="746">
        <v>141145740.22</v>
      </c>
    </row>
    <row r="67" spans="1:27" x14ac:dyDescent="0.25">
      <c r="A67" s="745" t="s">
        <v>93</v>
      </c>
      <c r="B67" s="745" t="s">
        <v>41</v>
      </c>
      <c r="C67" s="745" t="s">
        <v>1024</v>
      </c>
      <c r="D67" s="745" t="s">
        <v>965</v>
      </c>
      <c r="E67" s="746">
        <v>22709907.59</v>
      </c>
      <c r="F67" s="746">
        <v>10677257.449999999</v>
      </c>
      <c r="G67" s="746">
        <v>1332517.1399999999</v>
      </c>
      <c r="H67" s="746">
        <v>3662913.83</v>
      </c>
      <c r="I67" s="746">
        <v>612207.35</v>
      </c>
      <c r="J67" s="746">
        <v>1000183.11</v>
      </c>
      <c r="K67" s="746">
        <v>5607395.0199999996</v>
      </c>
      <c r="L67" s="746">
        <v>87590</v>
      </c>
      <c r="M67" s="746">
        <v>0</v>
      </c>
      <c r="N67" s="746">
        <v>286635</v>
      </c>
      <c r="O67" s="746">
        <v>0</v>
      </c>
      <c r="P67" s="746">
        <v>3100</v>
      </c>
      <c r="Q67" s="746">
        <v>0</v>
      </c>
      <c r="R67" s="746">
        <v>0</v>
      </c>
      <c r="S67" s="746">
        <v>0</v>
      </c>
      <c r="T67" s="746">
        <v>1028362.18</v>
      </c>
      <c r="U67" s="746">
        <v>1822.74</v>
      </c>
      <c r="V67" s="746">
        <v>0</v>
      </c>
      <c r="W67" s="746">
        <v>0</v>
      </c>
      <c r="X67" s="746">
        <v>190</v>
      </c>
      <c r="Y67" s="746">
        <v>519148.25</v>
      </c>
      <c r="Z67" s="746">
        <v>0</v>
      </c>
      <c r="AA67" s="746">
        <v>47529229.659999996</v>
      </c>
    </row>
    <row r="68" spans="1:27" x14ac:dyDescent="0.25">
      <c r="A68" s="745" t="s">
        <v>93</v>
      </c>
      <c r="B68" s="745" t="s">
        <v>42</v>
      </c>
      <c r="C68" s="745" t="s">
        <v>1025</v>
      </c>
      <c r="D68" s="745" t="s">
        <v>965</v>
      </c>
      <c r="E68" s="746">
        <v>19592300.82</v>
      </c>
      <c r="F68" s="746">
        <v>16856698.66</v>
      </c>
      <c r="G68" s="746">
        <v>1185704.79</v>
      </c>
      <c r="H68" s="746">
        <v>1715000.15</v>
      </c>
      <c r="I68" s="746">
        <v>549392.92000000004</v>
      </c>
      <c r="J68" s="746">
        <v>1217529.03</v>
      </c>
      <c r="K68" s="746">
        <v>8276675.6399999997</v>
      </c>
      <c r="L68" s="746">
        <v>42699</v>
      </c>
      <c r="M68" s="746">
        <v>11325840</v>
      </c>
      <c r="N68" s="746">
        <v>240805</v>
      </c>
      <c r="O68" s="746">
        <v>4119361.49</v>
      </c>
      <c r="P68" s="746">
        <v>31050</v>
      </c>
      <c r="Q68" s="746">
        <v>0</v>
      </c>
      <c r="R68" s="746">
        <v>0</v>
      </c>
      <c r="S68" s="746">
        <v>0</v>
      </c>
      <c r="T68" s="746">
        <v>1499146.06</v>
      </c>
      <c r="U68" s="746">
        <v>7376.09</v>
      </c>
      <c r="V68" s="746">
        <v>0</v>
      </c>
      <c r="W68" s="746">
        <v>0</v>
      </c>
      <c r="X68" s="746">
        <v>0</v>
      </c>
      <c r="Y68" s="746">
        <v>926269.77</v>
      </c>
      <c r="Z68" s="746">
        <v>0</v>
      </c>
      <c r="AA68" s="746">
        <v>67585849.420000002</v>
      </c>
    </row>
    <row r="69" spans="1:27" x14ac:dyDescent="0.25">
      <c r="A69" s="745" t="s">
        <v>93</v>
      </c>
      <c r="B69" s="745" t="s">
        <v>74</v>
      </c>
      <c r="C69" s="745" t="s">
        <v>1026</v>
      </c>
      <c r="D69" s="745" t="s">
        <v>965</v>
      </c>
      <c r="E69" s="746">
        <v>49371144.57</v>
      </c>
      <c r="F69" s="746">
        <v>112408046.36</v>
      </c>
      <c r="G69" s="746">
        <v>49878530.020000003</v>
      </c>
      <c r="H69" s="746">
        <v>8675685.9399999995</v>
      </c>
      <c r="I69" s="746">
        <v>873570.28</v>
      </c>
      <c r="J69" s="746">
        <v>1013304.18</v>
      </c>
      <c r="K69" s="746">
        <v>16239714.439999999</v>
      </c>
      <c r="L69" s="746">
        <v>385289</v>
      </c>
      <c r="M69" s="746">
        <v>17858113.25</v>
      </c>
      <c r="N69" s="746">
        <v>915220</v>
      </c>
      <c r="O69" s="746">
        <v>4535496.0599999996</v>
      </c>
      <c r="P69" s="746">
        <v>325310</v>
      </c>
      <c r="Q69" s="746">
        <v>20000</v>
      </c>
      <c r="R69" s="746">
        <v>0</v>
      </c>
      <c r="S69" s="746">
        <v>0</v>
      </c>
      <c r="T69" s="746">
        <v>19199820.190000001</v>
      </c>
      <c r="U69" s="746">
        <v>24119.57</v>
      </c>
      <c r="V69" s="746">
        <v>0</v>
      </c>
      <c r="W69" s="746">
        <v>0</v>
      </c>
      <c r="X69" s="746">
        <v>24</v>
      </c>
      <c r="Y69" s="746">
        <v>13664408.23</v>
      </c>
      <c r="Z69" s="746">
        <v>0</v>
      </c>
      <c r="AA69" s="746">
        <v>295387796.08999997</v>
      </c>
    </row>
    <row r="70" spans="1:27" x14ac:dyDescent="0.25">
      <c r="A70" s="745" t="s">
        <v>93</v>
      </c>
      <c r="B70" s="745" t="s">
        <v>79</v>
      </c>
      <c r="C70" s="745" t="s">
        <v>1027</v>
      </c>
      <c r="D70" s="745" t="s">
        <v>965</v>
      </c>
      <c r="E70" s="746">
        <v>22674659.920000002</v>
      </c>
      <c r="F70" s="746">
        <v>18659433.93</v>
      </c>
      <c r="G70" s="746">
        <v>1186401.3799999999</v>
      </c>
      <c r="H70" s="746">
        <v>4337419.75</v>
      </c>
      <c r="I70" s="746">
        <v>223046.56</v>
      </c>
      <c r="J70" s="746">
        <v>392985.67</v>
      </c>
      <c r="K70" s="746">
        <v>7730016.9100000001</v>
      </c>
      <c r="L70" s="746">
        <v>13003</v>
      </c>
      <c r="M70" s="746">
        <v>0</v>
      </c>
      <c r="N70" s="746">
        <v>315485</v>
      </c>
      <c r="O70" s="746">
        <v>0</v>
      </c>
      <c r="P70" s="746">
        <v>79350</v>
      </c>
      <c r="Q70" s="746">
        <v>2000</v>
      </c>
      <c r="R70" s="746">
        <v>0</v>
      </c>
      <c r="S70" s="746">
        <v>0</v>
      </c>
      <c r="T70" s="746">
        <v>392510.1</v>
      </c>
      <c r="U70" s="746">
        <v>8013.33</v>
      </c>
      <c r="V70" s="746">
        <v>-1500</v>
      </c>
      <c r="W70" s="746">
        <v>0</v>
      </c>
      <c r="X70" s="746">
        <v>0</v>
      </c>
      <c r="Y70" s="746">
        <v>256902.28</v>
      </c>
      <c r="Z70" s="746">
        <v>0</v>
      </c>
      <c r="AA70" s="746">
        <v>56269727.829999998</v>
      </c>
    </row>
    <row r="71" spans="1:27" x14ac:dyDescent="0.25">
      <c r="A71" s="745" t="s">
        <v>93</v>
      </c>
      <c r="B71" s="745" t="s">
        <v>83</v>
      </c>
      <c r="C71" s="745" t="s">
        <v>1028</v>
      </c>
      <c r="D71" s="745" t="s">
        <v>965</v>
      </c>
      <c r="E71" s="746">
        <v>20614952.09</v>
      </c>
      <c r="F71" s="746">
        <v>6489130.8499999996</v>
      </c>
      <c r="G71" s="746">
        <v>2115522.63</v>
      </c>
      <c r="H71" s="746">
        <v>1735448.6</v>
      </c>
      <c r="I71" s="746">
        <v>218130.76</v>
      </c>
      <c r="J71" s="746">
        <v>789589.8</v>
      </c>
      <c r="K71" s="746">
        <v>3543752.59</v>
      </c>
      <c r="L71" s="746">
        <v>0</v>
      </c>
      <c r="M71" s="746">
        <v>0</v>
      </c>
      <c r="N71" s="746">
        <v>50375</v>
      </c>
      <c r="O71" s="746">
        <v>0</v>
      </c>
      <c r="P71" s="746">
        <v>11600</v>
      </c>
      <c r="Q71" s="746">
        <v>0</v>
      </c>
      <c r="R71" s="746">
        <v>0</v>
      </c>
      <c r="S71" s="746">
        <v>0</v>
      </c>
      <c r="T71" s="746">
        <v>403589.75</v>
      </c>
      <c r="U71" s="746">
        <v>5545.94</v>
      </c>
      <c r="V71" s="746">
        <v>0</v>
      </c>
      <c r="W71" s="746">
        <v>0</v>
      </c>
      <c r="X71" s="746">
        <v>0</v>
      </c>
      <c r="Y71" s="746">
        <v>802871.25</v>
      </c>
      <c r="Z71" s="746">
        <v>0</v>
      </c>
      <c r="AA71" s="746">
        <v>36780509.259999998</v>
      </c>
    </row>
    <row r="72" spans="1:27" x14ac:dyDescent="0.25">
      <c r="A72" s="745" t="s">
        <v>93</v>
      </c>
      <c r="B72" s="745" t="s">
        <v>84</v>
      </c>
      <c r="C72" s="745" t="s">
        <v>1029</v>
      </c>
      <c r="D72" s="745" t="s">
        <v>965</v>
      </c>
      <c r="E72" s="746">
        <v>34585156.799999997</v>
      </c>
      <c r="F72" s="746">
        <v>11846381.390000001</v>
      </c>
      <c r="G72" s="746">
        <v>-10351142.310000001</v>
      </c>
      <c r="H72" s="746">
        <v>5154324.0599999996</v>
      </c>
      <c r="I72" s="746">
        <v>666896.88</v>
      </c>
      <c r="J72" s="746">
        <v>1593234.75</v>
      </c>
      <c r="K72" s="746">
        <v>10688675.07</v>
      </c>
      <c r="L72" s="746">
        <v>0</v>
      </c>
      <c r="M72" s="746">
        <v>0</v>
      </c>
      <c r="N72" s="746">
        <v>236650</v>
      </c>
      <c r="O72" s="746">
        <v>0</v>
      </c>
      <c r="P72" s="746">
        <v>79550</v>
      </c>
      <c r="Q72" s="746">
        <v>10000</v>
      </c>
      <c r="R72" s="746">
        <v>0</v>
      </c>
      <c r="S72" s="746">
        <v>0</v>
      </c>
      <c r="T72" s="746">
        <v>545856.69999999995</v>
      </c>
      <c r="U72" s="746">
        <v>18708.38</v>
      </c>
      <c r="V72" s="746">
        <v>0</v>
      </c>
      <c r="W72" s="746">
        <v>0</v>
      </c>
      <c r="X72" s="746">
        <v>0</v>
      </c>
      <c r="Y72" s="746">
        <v>13748306.960000001</v>
      </c>
      <c r="Z72" s="746">
        <v>0</v>
      </c>
      <c r="AA72" s="746">
        <v>68822598.680000007</v>
      </c>
    </row>
    <row r="73" spans="1:27" x14ac:dyDescent="0.25">
      <c r="A73" s="745" t="s">
        <v>93</v>
      </c>
      <c r="B73" s="745" t="s">
        <v>85</v>
      </c>
      <c r="C73" s="745" t="s">
        <v>1030</v>
      </c>
      <c r="D73" s="745" t="s">
        <v>965</v>
      </c>
      <c r="E73" s="746">
        <v>25749800.879999999</v>
      </c>
      <c r="F73" s="746">
        <v>9491698.3599999994</v>
      </c>
      <c r="G73" s="746">
        <v>1078859.22</v>
      </c>
      <c r="H73" s="746">
        <v>4342482.0999999996</v>
      </c>
      <c r="I73" s="746">
        <v>442437.2</v>
      </c>
      <c r="J73" s="746">
        <v>1038615.63</v>
      </c>
      <c r="K73" s="746">
        <v>9689644.0700000003</v>
      </c>
      <c r="L73" s="746">
        <v>0</v>
      </c>
      <c r="M73" s="746">
        <v>0</v>
      </c>
      <c r="N73" s="746">
        <v>460355</v>
      </c>
      <c r="O73" s="746">
        <v>0</v>
      </c>
      <c r="P73" s="746">
        <v>21100</v>
      </c>
      <c r="Q73" s="746">
        <v>0</v>
      </c>
      <c r="R73" s="746">
        <v>0</v>
      </c>
      <c r="S73" s="746">
        <v>0</v>
      </c>
      <c r="T73" s="746">
        <v>767834.73</v>
      </c>
      <c r="U73" s="746">
        <v>4017.4</v>
      </c>
      <c r="V73" s="746">
        <v>0</v>
      </c>
      <c r="W73" s="746">
        <v>0</v>
      </c>
      <c r="X73" s="746">
        <v>360</v>
      </c>
      <c r="Y73" s="746">
        <v>285091.03000000003</v>
      </c>
      <c r="Z73" s="746">
        <v>0</v>
      </c>
      <c r="AA73" s="746">
        <v>53372295.619999997</v>
      </c>
    </row>
    <row r="74" spans="1:27" ht="14.4" thickBot="1" x14ac:dyDescent="0.3">
      <c r="A74" s="750" t="s">
        <v>759</v>
      </c>
      <c r="B74" s="751"/>
      <c r="C74" s="751"/>
      <c r="D74" s="752"/>
      <c r="E74" s="749">
        <f>SUM(E65:E73)</f>
        <v>328903939.69999999</v>
      </c>
      <c r="F74" s="749">
        <f t="shared" ref="F74:AA74" si="4">SUM(F65:F73)</f>
        <v>365850231.81999999</v>
      </c>
      <c r="G74" s="749">
        <f t="shared" si="4"/>
        <v>158904005.38999999</v>
      </c>
      <c r="H74" s="749">
        <f t="shared" si="4"/>
        <v>52570194.5</v>
      </c>
      <c r="I74" s="749">
        <f t="shared" si="4"/>
        <v>6115786.1199999992</v>
      </c>
      <c r="J74" s="749">
        <f t="shared" si="4"/>
        <v>10997888.58</v>
      </c>
      <c r="K74" s="749">
        <f t="shared" si="4"/>
        <v>100747089.20999998</v>
      </c>
      <c r="L74" s="749">
        <f t="shared" si="4"/>
        <v>3477825</v>
      </c>
      <c r="M74" s="749">
        <f t="shared" si="4"/>
        <v>48599153.409999996</v>
      </c>
      <c r="N74" s="749">
        <f t="shared" si="4"/>
        <v>4149065</v>
      </c>
      <c r="O74" s="749">
        <f t="shared" si="4"/>
        <v>8654857.5500000007</v>
      </c>
      <c r="P74" s="749">
        <f t="shared" si="4"/>
        <v>1644067.6099999999</v>
      </c>
      <c r="Q74" s="749">
        <f t="shared" si="4"/>
        <v>60000</v>
      </c>
      <c r="R74" s="749">
        <f t="shared" si="4"/>
        <v>0</v>
      </c>
      <c r="S74" s="749">
        <f t="shared" si="4"/>
        <v>0</v>
      </c>
      <c r="T74" s="749">
        <f t="shared" si="4"/>
        <v>57415689.070000008</v>
      </c>
      <c r="U74" s="749">
        <f t="shared" si="4"/>
        <v>296126.31</v>
      </c>
      <c r="V74" s="749">
        <f t="shared" si="4"/>
        <v>-5736.3600000000006</v>
      </c>
      <c r="W74" s="749">
        <f t="shared" si="4"/>
        <v>0</v>
      </c>
      <c r="X74" s="749">
        <f t="shared" si="4"/>
        <v>208518.87</v>
      </c>
      <c r="Y74" s="749">
        <f t="shared" si="4"/>
        <v>70173803.550000012</v>
      </c>
      <c r="Z74" s="749">
        <f t="shared" si="4"/>
        <v>0</v>
      </c>
      <c r="AA74" s="749">
        <f t="shared" si="4"/>
        <v>1218762505.3299999</v>
      </c>
    </row>
    <row r="75" spans="1:27" ht="14.4" thickTop="1" x14ac:dyDescent="0.25">
      <c r="A75" s="745" t="s">
        <v>90</v>
      </c>
      <c r="B75" s="745" t="s">
        <v>1</v>
      </c>
      <c r="C75" s="745" t="s">
        <v>964</v>
      </c>
      <c r="D75" s="745" t="s">
        <v>965</v>
      </c>
      <c r="E75" s="748">
        <v>52953558.140000001</v>
      </c>
      <c r="F75" s="746">
        <v>140624933.87</v>
      </c>
      <c r="G75" s="746">
        <v>55618518.049999997</v>
      </c>
      <c r="H75" s="746">
        <v>9079122.1300000008</v>
      </c>
      <c r="I75" s="746">
        <v>723969.82</v>
      </c>
      <c r="J75" s="746">
        <v>1714055.45</v>
      </c>
      <c r="K75" s="746">
        <v>22236496.800000001</v>
      </c>
      <c r="L75" s="746">
        <v>1223839</v>
      </c>
      <c r="M75" s="746">
        <v>8299730</v>
      </c>
      <c r="N75" s="746">
        <v>1376705</v>
      </c>
      <c r="O75" s="746">
        <v>0</v>
      </c>
      <c r="P75" s="746">
        <v>369728.97</v>
      </c>
      <c r="Q75" s="746">
        <v>38500</v>
      </c>
      <c r="R75" s="746">
        <v>0</v>
      </c>
      <c r="S75" s="746">
        <v>0</v>
      </c>
      <c r="T75" s="746">
        <v>23256191.850000001</v>
      </c>
      <c r="U75" s="746">
        <v>35876.42</v>
      </c>
      <c r="V75" s="746">
        <v>0</v>
      </c>
      <c r="W75" s="746">
        <v>0</v>
      </c>
      <c r="X75" s="746">
        <v>0</v>
      </c>
      <c r="Y75" s="746">
        <v>17110036.32</v>
      </c>
      <c r="Z75" s="746">
        <v>0</v>
      </c>
      <c r="AA75" s="746">
        <v>334661261.81999999</v>
      </c>
    </row>
    <row r="76" spans="1:27" x14ac:dyDescent="0.25">
      <c r="A76" s="745" t="s">
        <v>90</v>
      </c>
      <c r="B76" s="745" t="s">
        <v>6</v>
      </c>
      <c r="C76" s="745" t="s">
        <v>966</v>
      </c>
      <c r="D76" s="745" t="s">
        <v>965</v>
      </c>
      <c r="E76" s="746">
        <v>42654355.979999997</v>
      </c>
      <c r="F76" s="746">
        <v>18075923.859999999</v>
      </c>
      <c r="G76" s="746">
        <v>2872594.27</v>
      </c>
      <c r="H76" s="746">
        <v>7010392.8300000001</v>
      </c>
      <c r="I76" s="746">
        <v>206879.34</v>
      </c>
      <c r="J76" s="746">
        <v>2217752.73</v>
      </c>
      <c r="K76" s="746">
        <v>12202800.859999999</v>
      </c>
      <c r="L76" s="746">
        <v>209476</v>
      </c>
      <c r="M76" s="746">
        <v>0</v>
      </c>
      <c r="N76" s="746">
        <v>923355</v>
      </c>
      <c r="O76" s="746">
        <v>0</v>
      </c>
      <c r="P76" s="746">
        <v>117900</v>
      </c>
      <c r="Q76" s="746">
        <v>0</v>
      </c>
      <c r="R76" s="746">
        <v>0</v>
      </c>
      <c r="S76" s="746">
        <v>0</v>
      </c>
      <c r="T76" s="746">
        <v>1994656.52</v>
      </c>
      <c r="U76" s="746">
        <v>60079.74</v>
      </c>
      <c r="V76" s="746">
        <v>0</v>
      </c>
      <c r="W76" s="746">
        <v>0</v>
      </c>
      <c r="X76" s="746">
        <v>360</v>
      </c>
      <c r="Y76" s="746">
        <v>679457.17</v>
      </c>
      <c r="Z76" s="746">
        <v>0</v>
      </c>
      <c r="AA76" s="746">
        <v>89225984.299999997</v>
      </c>
    </row>
    <row r="77" spans="1:27" x14ac:dyDescent="0.25">
      <c r="A77" s="745" t="s">
        <v>90</v>
      </c>
      <c r="B77" s="745" t="s">
        <v>7</v>
      </c>
      <c r="C77" s="745" t="s">
        <v>967</v>
      </c>
      <c r="D77" s="745" t="s">
        <v>965</v>
      </c>
      <c r="E77" s="746">
        <v>31337308.199999999</v>
      </c>
      <c r="F77" s="746">
        <v>11283520.810000001</v>
      </c>
      <c r="G77" s="746">
        <v>1964271.8</v>
      </c>
      <c r="H77" s="746">
        <v>1956505.51</v>
      </c>
      <c r="I77" s="746">
        <v>283074.84999999998</v>
      </c>
      <c r="J77" s="746">
        <v>1577430.51</v>
      </c>
      <c r="K77" s="746">
        <v>9187710.0899999999</v>
      </c>
      <c r="L77" s="746">
        <v>125871</v>
      </c>
      <c r="M77" s="746">
        <v>6180420</v>
      </c>
      <c r="N77" s="746">
        <v>906060</v>
      </c>
      <c r="O77" s="746">
        <v>0</v>
      </c>
      <c r="P77" s="746">
        <v>59200</v>
      </c>
      <c r="Q77" s="746">
        <v>0</v>
      </c>
      <c r="R77" s="746">
        <v>0</v>
      </c>
      <c r="S77" s="746">
        <v>0</v>
      </c>
      <c r="T77" s="746">
        <v>1701932.52</v>
      </c>
      <c r="U77" s="746">
        <v>4590.01</v>
      </c>
      <c r="V77" s="746">
        <v>-99431.83</v>
      </c>
      <c r="W77" s="746">
        <v>0</v>
      </c>
      <c r="X77" s="746">
        <v>0</v>
      </c>
      <c r="Y77" s="746">
        <v>1314924.33</v>
      </c>
      <c r="Z77" s="746">
        <v>0</v>
      </c>
      <c r="AA77" s="746">
        <v>67783387.799999997</v>
      </c>
    </row>
    <row r="78" spans="1:27" x14ac:dyDescent="0.25">
      <c r="A78" s="745" t="s">
        <v>90</v>
      </c>
      <c r="B78" s="745" t="s">
        <v>8</v>
      </c>
      <c r="C78" s="745" t="s">
        <v>968</v>
      </c>
      <c r="D78" s="745" t="s">
        <v>965</v>
      </c>
      <c r="E78" s="746">
        <v>54899560.630000003</v>
      </c>
      <c r="F78" s="746">
        <v>30833846.969999999</v>
      </c>
      <c r="G78" s="746">
        <v>3206559.11</v>
      </c>
      <c r="H78" s="746">
        <v>4860000</v>
      </c>
      <c r="I78" s="746">
        <v>570466.76</v>
      </c>
      <c r="J78" s="746">
        <v>1340510.08</v>
      </c>
      <c r="K78" s="746">
        <v>12835103.060000001</v>
      </c>
      <c r="L78" s="746">
        <v>291967</v>
      </c>
      <c r="M78" s="746">
        <v>0</v>
      </c>
      <c r="N78" s="746">
        <v>509620</v>
      </c>
      <c r="O78" s="746">
        <v>0</v>
      </c>
      <c r="P78" s="746">
        <v>8950</v>
      </c>
      <c r="Q78" s="746">
        <v>0</v>
      </c>
      <c r="R78" s="746">
        <v>0</v>
      </c>
      <c r="S78" s="746">
        <v>0</v>
      </c>
      <c r="T78" s="746">
        <v>2534357.46</v>
      </c>
      <c r="U78" s="746">
        <v>54073.35</v>
      </c>
      <c r="V78" s="746">
        <v>0</v>
      </c>
      <c r="W78" s="746">
        <v>0</v>
      </c>
      <c r="X78" s="746">
        <v>360</v>
      </c>
      <c r="Y78" s="746">
        <v>1805771.64</v>
      </c>
      <c r="Z78" s="746">
        <v>0</v>
      </c>
      <c r="AA78" s="746">
        <v>113751146.06</v>
      </c>
    </row>
    <row r="79" spans="1:27" x14ac:dyDescent="0.25">
      <c r="A79" s="745" t="s">
        <v>90</v>
      </c>
      <c r="B79" s="745" t="s">
        <v>9</v>
      </c>
      <c r="C79" s="745" t="s">
        <v>969</v>
      </c>
      <c r="D79" s="745" t="s">
        <v>965</v>
      </c>
      <c r="E79" s="746">
        <v>35587939.159999996</v>
      </c>
      <c r="F79" s="746">
        <v>12142610.189999999</v>
      </c>
      <c r="G79" s="746">
        <v>2524743.4</v>
      </c>
      <c r="H79" s="746">
        <v>3936494.77</v>
      </c>
      <c r="I79" s="746">
        <v>730479.69</v>
      </c>
      <c r="J79" s="746">
        <v>1829735.36</v>
      </c>
      <c r="K79" s="746">
        <v>10408851.939999999</v>
      </c>
      <c r="L79" s="746">
        <v>196867</v>
      </c>
      <c r="M79" s="746">
        <v>0</v>
      </c>
      <c r="N79" s="746">
        <v>762955</v>
      </c>
      <c r="O79" s="746">
        <v>4945176.8099999996</v>
      </c>
      <c r="P79" s="746">
        <v>74850</v>
      </c>
      <c r="Q79" s="746">
        <v>0</v>
      </c>
      <c r="R79" s="746">
        <v>0</v>
      </c>
      <c r="S79" s="746">
        <v>0</v>
      </c>
      <c r="T79" s="746">
        <v>1212576.51</v>
      </c>
      <c r="U79" s="746">
        <v>5821.77</v>
      </c>
      <c r="V79" s="746">
        <v>0</v>
      </c>
      <c r="W79" s="746">
        <v>0</v>
      </c>
      <c r="X79" s="746">
        <v>0</v>
      </c>
      <c r="Y79" s="746">
        <v>810229.33</v>
      </c>
      <c r="Z79" s="746">
        <v>0</v>
      </c>
      <c r="AA79" s="746">
        <v>75169330.930000007</v>
      </c>
    </row>
    <row r="80" spans="1:27" x14ac:dyDescent="0.25">
      <c r="A80" s="745" t="s">
        <v>90</v>
      </c>
      <c r="B80" s="745" t="s">
        <v>80</v>
      </c>
      <c r="C80" s="745" t="s">
        <v>970</v>
      </c>
      <c r="D80" s="745" t="s">
        <v>965</v>
      </c>
      <c r="E80" s="746">
        <v>28826465.84</v>
      </c>
      <c r="F80" s="746">
        <v>8513593.2599999998</v>
      </c>
      <c r="G80" s="746">
        <v>6100401.0099999998</v>
      </c>
      <c r="H80" s="746">
        <v>1534736.37</v>
      </c>
      <c r="I80" s="746">
        <v>445250.17</v>
      </c>
      <c r="J80" s="746">
        <v>890432.97</v>
      </c>
      <c r="K80" s="746">
        <v>6193462.5800000001</v>
      </c>
      <c r="L80" s="746">
        <v>155609</v>
      </c>
      <c r="M80" s="746">
        <v>0</v>
      </c>
      <c r="N80" s="746">
        <v>243995</v>
      </c>
      <c r="O80" s="746">
        <v>0</v>
      </c>
      <c r="P80" s="746">
        <v>30500</v>
      </c>
      <c r="Q80" s="746">
        <v>0</v>
      </c>
      <c r="R80" s="746">
        <v>0</v>
      </c>
      <c r="S80" s="746">
        <v>0</v>
      </c>
      <c r="T80" s="746">
        <v>1252591.58</v>
      </c>
      <c r="U80" s="746">
        <v>7100</v>
      </c>
      <c r="V80" s="746">
        <v>0</v>
      </c>
      <c r="W80" s="746">
        <v>0</v>
      </c>
      <c r="X80" s="746">
        <v>0</v>
      </c>
      <c r="Y80" s="746">
        <v>2643251.75</v>
      </c>
      <c r="Z80" s="746">
        <v>0</v>
      </c>
      <c r="AA80" s="746">
        <v>56837389.530000001</v>
      </c>
    </row>
    <row r="81" spans="1:27" ht="14.4" thickBot="1" x14ac:dyDescent="0.3">
      <c r="A81" s="750" t="s">
        <v>768</v>
      </c>
      <c r="B81" s="751"/>
      <c r="C81" s="751"/>
      <c r="D81" s="752"/>
      <c r="E81" s="749">
        <f>SUM(E75:E80)</f>
        <v>246259187.95000002</v>
      </c>
      <c r="F81" s="749">
        <f t="shared" ref="F81:AA81" si="5">SUM(F75:F80)</f>
        <v>221474428.96000001</v>
      </c>
      <c r="G81" s="749">
        <f t="shared" si="5"/>
        <v>72287087.640000001</v>
      </c>
      <c r="H81" s="749">
        <f t="shared" si="5"/>
        <v>28377251.610000003</v>
      </c>
      <c r="I81" s="749">
        <f t="shared" si="5"/>
        <v>2960120.63</v>
      </c>
      <c r="J81" s="749">
        <f t="shared" si="5"/>
        <v>9569917.0999999996</v>
      </c>
      <c r="K81" s="749">
        <f t="shared" si="5"/>
        <v>73064425.329999998</v>
      </c>
      <c r="L81" s="749">
        <f t="shared" si="5"/>
        <v>2203629</v>
      </c>
      <c r="M81" s="749">
        <f t="shared" si="5"/>
        <v>14480150</v>
      </c>
      <c r="N81" s="749">
        <f t="shared" si="5"/>
        <v>4722690</v>
      </c>
      <c r="O81" s="749">
        <f t="shared" si="5"/>
        <v>4945176.8099999996</v>
      </c>
      <c r="P81" s="749">
        <f t="shared" si="5"/>
        <v>661128.97</v>
      </c>
      <c r="Q81" s="749">
        <f t="shared" si="5"/>
        <v>38500</v>
      </c>
      <c r="R81" s="749">
        <f t="shared" si="5"/>
        <v>0</v>
      </c>
      <c r="S81" s="749">
        <f t="shared" si="5"/>
        <v>0</v>
      </c>
      <c r="T81" s="749">
        <f t="shared" si="5"/>
        <v>31952306.440000005</v>
      </c>
      <c r="U81" s="749">
        <f t="shared" si="5"/>
        <v>167541.28999999998</v>
      </c>
      <c r="V81" s="749">
        <f t="shared" si="5"/>
        <v>-99431.83</v>
      </c>
      <c r="W81" s="749">
        <f t="shared" si="5"/>
        <v>0</v>
      </c>
      <c r="X81" s="749">
        <f t="shared" si="5"/>
        <v>720</v>
      </c>
      <c r="Y81" s="749">
        <f t="shared" si="5"/>
        <v>24363670.539999999</v>
      </c>
      <c r="Z81" s="749">
        <f t="shared" si="5"/>
        <v>0</v>
      </c>
      <c r="AA81" s="749">
        <f t="shared" si="5"/>
        <v>737428500.44000006</v>
      </c>
    </row>
    <row r="82" spans="1:27" ht="14.4" thickTop="1" x14ac:dyDescent="0.25">
      <c r="A82" s="745" t="s">
        <v>91</v>
      </c>
      <c r="B82" s="745" t="s">
        <v>0</v>
      </c>
      <c r="C82" s="745" t="s">
        <v>1032</v>
      </c>
      <c r="D82" s="745" t="s">
        <v>965</v>
      </c>
      <c r="E82" s="748">
        <v>187184833.93000001</v>
      </c>
      <c r="F82" s="746">
        <v>626227174.45000005</v>
      </c>
      <c r="G82" s="746">
        <v>318525657.47000003</v>
      </c>
      <c r="H82" s="746">
        <v>45668922.270000003</v>
      </c>
      <c r="I82" s="746">
        <v>1782763.73</v>
      </c>
      <c r="J82" s="746">
        <v>3571928.77</v>
      </c>
      <c r="K82" s="746">
        <v>73856583.040000007</v>
      </c>
      <c r="L82" s="746">
        <v>10274300</v>
      </c>
      <c r="M82" s="746">
        <v>65277475.920000002</v>
      </c>
      <c r="N82" s="746">
        <v>2091978</v>
      </c>
      <c r="O82" s="746">
        <v>0</v>
      </c>
      <c r="P82" s="746">
        <v>1125040</v>
      </c>
      <c r="Q82" s="746">
        <v>405000</v>
      </c>
      <c r="R82" s="746">
        <v>0</v>
      </c>
      <c r="S82" s="746">
        <v>0</v>
      </c>
      <c r="T82" s="746">
        <v>84263142.230000004</v>
      </c>
      <c r="U82" s="746">
        <v>214278.78</v>
      </c>
      <c r="V82" s="746">
        <v>-300</v>
      </c>
      <c r="W82" s="746">
        <v>54476</v>
      </c>
      <c r="X82" s="746">
        <v>211265.47</v>
      </c>
      <c r="Y82" s="746">
        <v>176690881.33000001</v>
      </c>
      <c r="Z82" s="746">
        <v>0</v>
      </c>
      <c r="AA82" s="746">
        <v>1597425401.3900001</v>
      </c>
    </row>
    <row r="83" spans="1:27" x14ac:dyDescent="0.25">
      <c r="A83" s="745" t="s">
        <v>91</v>
      </c>
      <c r="B83" s="745" t="s">
        <v>10</v>
      </c>
      <c r="C83" s="745" t="s">
        <v>1033</v>
      </c>
      <c r="D83" s="745" t="s">
        <v>965</v>
      </c>
      <c r="E83" s="746">
        <v>40253986.549999997</v>
      </c>
      <c r="F83" s="746">
        <v>15433657.470000001</v>
      </c>
      <c r="G83" s="746">
        <v>4742518.32</v>
      </c>
      <c r="H83" s="746">
        <v>5273889.21</v>
      </c>
      <c r="I83" s="746">
        <v>883146.62</v>
      </c>
      <c r="J83" s="746">
        <v>1639369.77</v>
      </c>
      <c r="K83" s="746">
        <v>15157421.310000001</v>
      </c>
      <c r="L83" s="746">
        <v>215865</v>
      </c>
      <c r="M83" s="746">
        <v>2997060</v>
      </c>
      <c r="N83" s="746">
        <v>62500</v>
      </c>
      <c r="O83" s="746">
        <v>0</v>
      </c>
      <c r="P83" s="746">
        <v>307200</v>
      </c>
      <c r="Q83" s="746">
        <v>0</v>
      </c>
      <c r="R83" s="746">
        <v>0</v>
      </c>
      <c r="S83" s="746">
        <v>0</v>
      </c>
      <c r="T83" s="746">
        <v>1788518.77</v>
      </c>
      <c r="U83" s="746">
        <v>38068.51</v>
      </c>
      <c r="V83" s="746">
        <v>-25054.2</v>
      </c>
      <c r="W83" s="746">
        <v>0</v>
      </c>
      <c r="X83" s="746">
        <v>1580</v>
      </c>
      <c r="Y83" s="746">
        <v>2645234.9900000002</v>
      </c>
      <c r="Z83" s="746">
        <v>0</v>
      </c>
      <c r="AA83" s="746">
        <v>91414962.319999993</v>
      </c>
    </row>
    <row r="84" spans="1:27" x14ac:dyDescent="0.25">
      <c r="A84" s="745" t="s">
        <v>91</v>
      </c>
      <c r="B84" s="745" t="s">
        <v>11</v>
      </c>
      <c r="C84" s="745" t="s">
        <v>1034</v>
      </c>
      <c r="D84" s="745" t="s">
        <v>965</v>
      </c>
      <c r="E84" s="746">
        <v>35719576.030000001</v>
      </c>
      <c r="F84" s="746">
        <v>12719982.34</v>
      </c>
      <c r="G84" s="746">
        <v>4576540.9000000004</v>
      </c>
      <c r="H84" s="746">
        <v>4926299.4800000004</v>
      </c>
      <c r="I84" s="746">
        <v>887291.62</v>
      </c>
      <c r="J84" s="746">
        <v>2523602.9900000002</v>
      </c>
      <c r="K84" s="746">
        <v>13759096.960000001</v>
      </c>
      <c r="L84" s="746">
        <v>461202</v>
      </c>
      <c r="M84" s="746">
        <v>0</v>
      </c>
      <c r="N84" s="746">
        <v>280620</v>
      </c>
      <c r="O84" s="746">
        <v>0</v>
      </c>
      <c r="P84" s="746">
        <v>198450</v>
      </c>
      <c r="Q84" s="746">
        <v>0</v>
      </c>
      <c r="R84" s="746">
        <v>0</v>
      </c>
      <c r="S84" s="746">
        <v>0</v>
      </c>
      <c r="T84" s="746">
        <v>1127796.6000000001</v>
      </c>
      <c r="U84" s="746">
        <v>24940.560000000001</v>
      </c>
      <c r="V84" s="746">
        <v>0</v>
      </c>
      <c r="W84" s="746">
        <v>0</v>
      </c>
      <c r="X84" s="746">
        <v>1720</v>
      </c>
      <c r="Y84" s="746">
        <v>1793011.51</v>
      </c>
      <c r="Z84" s="746">
        <v>0</v>
      </c>
      <c r="AA84" s="746">
        <v>79000130.989999995</v>
      </c>
    </row>
    <row r="85" spans="1:27" x14ac:dyDescent="0.25">
      <c r="A85" s="745" t="s">
        <v>91</v>
      </c>
      <c r="B85" s="745" t="s">
        <v>12</v>
      </c>
      <c r="C85" s="745" t="s">
        <v>1035</v>
      </c>
      <c r="D85" s="745" t="s">
        <v>965</v>
      </c>
      <c r="E85" s="746">
        <v>61045073.149999999</v>
      </c>
      <c r="F85" s="746">
        <v>125695002.45999999</v>
      </c>
      <c r="G85" s="746">
        <v>35994090.450000003</v>
      </c>
      <c r="H85" s="746">
        <v>10565321.07</v>
      </c>
      <c r="I85" s="746">
        <v>746898.07</v>
      </c>
      <c r="J85" s="746">
        <v>4095903.73</v>
      </c>
      <c r="K85" s="746">
        <v>27908495.170000002</v>
      </c>
      <c r="L85" s="746">
        <v>1404347</v>
      </c>
      <c r="M85" s="746">
        <v>30007134.379999999</v>
      </c>
      <c r="N85" s="746">
        <v>1492640</v>
      </c>
      <c r="O85" s="746">
        <v>5154857.55</v>
      </c>
      <c r="P85" s="746">
        <v>199250</v>
      </c>
      <c r="Q85" s="746">
        <v>15000</v>
      </c>
      <c r="R85" s="746">
        <v>0</v>
      </c>
      <c r="S85" s="746">
        <v>0</v>
      </c>
      <c r="T85" s="746">
        <v>13484487.74</v>
      </c>
      <c r="U85" s="746">
        <v>102318.98</v>
      </c>
      <c r="V85" s="746">
        <v>-14985.75</v>
      </c>
      <c r="W85" s="746">
        <v>0</v>
      </c>
      <c r="X85" s="746">
        <v>2860</v>
      </c>
      <c r="Y85" s="746">
        <v>10950531.439999999</v>
      </c>
      <c r="Z85" s="746">
        <v>0</v>
      </c>
      <c r="AA85" s="746">
        <v>328849225.44</v>
      </c>
    </row>
    <row r="86" spans="1:27" x14ac:dyDescent="0.25">
      <c r="A86" s="745" t="s">
        <v>91</v>
      </c>
      <c r="B86" s="745" t="s">
        <v>13</v>
      </c>
      <c r="C86" s="745" t="s">
        <v>1036</v>
      </c>
      <c r="D86" s="745" t="s">
        <v>965</v>
      </c>
      <c r="E86" s="746">
        <v>9702354.4900000002</v>
      </c>
      <c r="F86" s="746">
        <v>413212.22</v>
      </c>
      <c r="G86" s="746">
        <v>558629.44999999995</v>
      </c>
      <c r="H86" s="746">
        <v>544996.62</v>
      </c>
      <c r="I86" s="746">
        <v>6750</v>
      </c>
      <c r="J86" s="746">
        <v>850733.27</v>
      </c>
      <c r="K86" s="746">
        <v>2179698.63</v>
      </c>
      <c r="L86" s="746">
        <v>0</v>
      </c>
      <c r="M86" s="746">
        <v>0</v>
      </c>
      <c r="N86" s="746">
        <v>20000</v>
      </c>
      <c r="O86" s="746">
        <v>0</v>
      </c>
      <c r="P86" s="746">
        <v>106800</v>
      </c>
      <c r="Q86" s="746">
        <v>0</v>
      </c>
      <c r="R86" s="746">
        <v>0</v>
      </c>
      <c r="S86" s="746">
        <v>0</v>
      </c>
      <c r="T86" s="746">
        <v>863267.25</v>
      </c>
      <c r="U86" s="746">
        <v>0</v>
      </c>
      <c r="V86" s="746">
        <v>0</v>
      </c>
      <c r="W86" s="746">
        <v>0</v>
      </c>
      <c r="X86" s="746">
        <v>0</v>
      </c>
      <c r="Y86" s="746">
        <v>185533.5</v>
      </c>
      <c r="Z86" s="746">
        <v>0</v>
      </c>
      <c r="AA86" s="746">
        <v>15431975.43</v>
      </c>
    </row>
    <row r="87" spans="1:27" x14ac:dyDescent="0.25">
      <c r="A87" s="745" t="s">
        <v>91</v>
      </c>
      <c r="B87" s="745" t="s">
        <v>14</v>
      </c>
      <c r="C87" s="745" t="s">
        <v>1037</v>
      </c>
      <c r="D87" s="745" t="s">
        <v>965</v>
      </c>
      <c r="E87" s="746">
        <v>30196311.43</v>
      </c>
      <c r="F87" s="746">
        <v>15095890.109999999</v>
      </c>
      <c r="G87" s="746">
        <v>3340615.19</v>
      </c>
      <c r="H87" s="746">
        <v>3472362.31</v>
      </c>
      <c r="I87" s="746">
        <v>1030773.37</v>
      </c>
      <c r="J87" s="746">
        <v>3273101.97</v>
      </c>
      <c r="K87" s="746">
        <v>11558821.83</v>
      </c>
      <c r="L87" s="746">
        <v>239972</v>
      </c>
      <c r="M87" s="746">
        <v>0</v>
      </c>
      <c r="N87" s="746">
        <v>386245</v>
      </c>
      <c r="O87" s="746">
        <v>0</v>
      </c>
      <c r="P87" s="746">
        <v>18650</v>
      </c>
      <c r="Q87" s="746">
        <v>0</v>
      </c>
      <c r="R87" s="746">
        <v>0</v>
      </c>
      <c r="S87" s="746">
        <v>0</v>
      </c>
      <c r="T87" s="746">
        <v>682988.08</v>
      </c>
      <c r="U87" s="746">
        <v>0</v>
      </c>
      <c r="V87" s="746">
        <v>0</v>
      </c>
      <c r="W87" s="746">
        <v>0</v>
      </c>
      <c r="X87" s="746">
        <v>3491</v>
      </c>
      <c r="Y87" s="746">
        <v>608544.1</v>
      </c>
      <c r="Z87" s="746">
        <v>0</v>
      </c>
      <c r="AA87" s="746">
        <v>69907766.390000001</v>
      </c>
    </row>
    <row r="88" spans="1:27" x14ac:dyDescent="0.25">
      <c r="A88" s="745" t="s">
        <v>91</v>
      </c>
      <c r="B88" s="745" t="s">
        <v>15</v>
      </c>
      <c r="C88" s="745" t="s">
        <v>1038</v>
      </c>
      <c r="D88" s="745" t="s">
        <v>965</v>
      </c>
      <c r="E88" s="746">
        <v>61387397.600000001</v>
      </c>
      <c r="F88" s="746">
        <v>66144817.079999998</v>
      </c>
      <c r="G88" s="746">
        <v>14184438.539999999</v>
      </c>
      <c r="H88" s="746">
        <v>11086236.84</v>
      </c>
      <c r="I88" s="746">
        <v>1416230.39</v>
      </c>
      <c r="J88" s="746">
        <v>7910938.4100000001</v>
      </c>
      <c r="K88" s="746">
        <v>24456870.920000002</v>
      </c>
      <c r="L88" s="746">
        <v>1076384</v>
      </c>
      <c r="M88" s="746">
        <v>3409280</v>
      </c>
      <c r="N88" s="746">
        <v>962470</v>
      </c>
      <c r="O88" s="746">
        <v>0</v>
      </c>
      <c r="P88" s="746">
        <v>107600</v>
      </c>
      <c r="Q88" s="746">
        <v>15000</v>
      </c>
      <c r="R88" s="746">
        <v>0</v>
      </c>
      <c r="S88" s="746">
        <v>0</v>
      </c>
      <c r="T88" s="746">
        <v>4588297.08</v>
      </c>
      <c r="U88" s="746">
        <v>30772.02</v>
      </c>
      <c r="V88" s="746">
        <v>0</v>
      </c>
      <c r="W88" s="746">
        <v>0</v>
      </c>
      <c r="X88" s="746">
        <v>600</v>
      </c>
      <c r="Y88" s="746">
        <v>3943227.83</v>
      </c>
      <c r="Z88" s="746">
        <v>0</v>
      </c>
      <c r="AA88" s="746">
        <v>200720560.71000001</v>
      </c>
    </row>
    <row r="89" spans="1:27" x14ac:dyDescent="0.25">
      <c r="A89" s="745" t="s">
        <v>91</v>
      </c>
      <c r="B89" s="745" t="s">
        <v>16</v>
      </c>
      <c r="C89" s="745" t="s">
        <v>1039</v>
      </c>
      <c r="D89" s="745" t="s">
        <v>965</v>
      </c>
      <c r="E89" s="746">
        <v>20770652.280000001</v>
      </c>
      <c r="F89" s="746">
        <v>9994522.6300000008</v>
      </c>
      <c r="G89" s="746">
        <v>2145755.54</v>
      </c>
      <c r="H89" s="746">
        <v>2860457.04</v>
      </c>
      <c r="I89" s="746">
        <v>336081.45</v>
      </c>
      <c r="J89" s="746">
        <v>1579560.05</v>
      </c>
      <c r="K89" s="746">
        <v>7970074.2000000002</v>
      </c>
      <c r="L89" s="746">
        <v>101045</v>
      </c>
      <c r="M89" s="746">
        <v>0</v>
      </c>
      <c r="N89" s="746">
        <v>390165</v>
      </c>
      <c r="O89" s="746">
        <v>0</v>
      </c>
      <c r="P89" s="746">
        <v>39750</v>
      </c>
      <c r="Q89" s="746">
        <v>0</v>
      </c>
      <c r="R89" s="746">
        <v>0</v>
      </c>
      <c r="S89" s="746">
        <v>0</v>
      </c>
      <c r="T89" s="746">
        <v>696901.35</v>
      </c>
      <c r="U89" s="746">
        <v>0</v>
      </c>
      <c r="V89" s="746">
        <v>0</v>
      </c>
      <c r="W89" s="746">
        <v>0</v>
      </c>
      <c r="X89" s="746">
        <v>1400</v>
      </c>
      <c r="Y89" s="746">
        <v>260849.39</v>
      </c>
      <c r="Z89" s="746">
        <v>0</v>
      </c>
      <c r="AA89" s="746">
        <v>47147213.93</v>
      </c>
    </row>
    <row r="90" spans="1:27" x14ac:dyDescent="0.25">
      <c r="A90" s="745" t="s">
        <v>91</v>
      </c>
      <c r="B90" s="745" t="s">
        <v>17</v>
      </c>
      <c r="C90" s="745" t="s">
        <v>1040</v>
      </c>
      <c r="D90" s="745" t="s">
        <v>965</v>
      </c>
      <c r="E90" s="746">
        <v>30065596.199999999</v>
      </c>
      <c r="F90" s="746">
        <v>7690853.5599999996</v>
      </c>
      <c r="G90" s="746">
        <v>1594757.57</v>
      </c>
      <c r="H90" s="746">
        <v>3102004.79</v>
      </c>
      <c r="I90" s="746">
        <v>358517.91</v>
      </c>
      <c r="J90" s="746">
        <v>1672467.56</v>
      </c>
      <c r="K90" s="746">
        <v>9180423.4000000004</v>
      </c>
      <c r="L90" s="746">
        <v>93200</v>
      </c>
      <c r="M90" s="746">
        <v>0</v>
      </c>
      <c r="N90" s="746">
        <v>179725</v>
      </c>
      <c r="O90" s="746">
        <v>0</v>
      </c>
      <c r="P90" s="746">
        <v>29850</v>
      </c>
      <c r="Q90" s="746">
        <v>0</v>
      </c>
      <c r="R90" s="746">
        <v>0</v>
      </c>
      <c r="S90" s="746">
        <v>0</v>
      </c>
      <c r="T90" s="746">
        <v>674475.95</v>
      </c>
      <c r="U90" s="746">
        <v>2489.19</v>
      </c>
      <c r="V90" s="746">
        <v>0</v>
      </c>
      <c r="W90" s="746">
        <v>0</v>
      </c>
      <c r="X90" s="746">
        <v>4400</v>
      </c>
      <c r="Y90" s="746">
        <v>509098.6</v>
      </c>
      <c r="Z90" s="746">
        <v>0</v>
      </c>
      <c r="AA90" s="746">
        <v>55157859.729999997</v>
      </c>
    </row>
    <row r="91" spans="1:27" x14ac:dyDescent="0.25">
      <c r="A91" s="745" t="s">
        <v>91</v>
      </c>
      <c r="B91" s="745" t="s">
        <v>18</v>
      </c>
      <c r="C91" s="745" t="s">
        <v>1041</v>
      </c>
      <c r="D91" s="745" t="s">
        <v>965</v>
      </c>
      <c r="E91" s="746">
        <v>30638148.02</v>
      </c>
      <c r="F91" s="746">
        <v>14659471.91</v>
      </c>
      <c r="G91" s="746">
        <v>2807575.92</v>
      </c>
      <c r="H91" s="746">
        <v>4383162.78</v>
      </c>
      <c r="I91" s="746">
        <v>771472.62</v>
      </c>
      <c r="J91" s="746">
        <v>1601523.88</v>
      </c>
      <c r="K91" s="746">
        <v>12828778.59</v>
      </c>
      <c r="L91" s="746">
        <v>307804</v>
      </c>
      <c r="M91" s="746">
        <v>0</v>
      </c>
      <c r="N91" s="746">
        <v>246920</v>
      </c>
      <c r="O91" s="746">
        <v>0</v>
      </c>
      <c r="P91" s="746">
        <v>106200</v>
      </c>
      <c r="Q91" s="746">
        <v>10000</v>
      </c>
      <c r="R91" s="746">
        <v>0</v>
      </c>
      <c r="S91" s="746">
        <v>0</v>
      </c>
      <c r="T91" s="746">
        <v>1231201.22</v>
      </c>
      <c r="U91" s="746">
        <v>0</v>
      </c>
      <c r="V91" s="746">
        <v>0</v>
      </c>
      <c r="W91" s="746">
        <v>0</v>
      </c>
      <c r="X91" s="746">
        <v>0</v>
      </c>
      <c r="Y91" s="746">
        <v>695473.45</v>
      </c>
      <c r="Z91" s="746">
        <v>0</v>
      </c>
      <c r="AA91" s="746">
        <v>70287732.390000001</v>
      </c>
    </row>
    <row r="92" spans="1:27" x14ac:dyDescent="0.25">
      <c r="A92" s="745" t="s">
        <v>91</v>
      </c>
      <c r="B92" s="745" t="s">
        <v>19</v>
      </c>
      <c r="C92" s="745" t="s">
        <v>1042</v>
      </c>
      <c r="D92" s="745" t="s">
        <v>965</v>
      </c>
      <c r="E92" s="746">
        <v>38809420.560000002</v>
      </c>
      <c r="F92" s="746">
        <v>21823705.440000001</v>
      </c>
      <c r="G92" s="746">
        <v>1820685.26</v>
      </c>
      <c r="H92" s="746">
        <v>4762827.3899999997</v>
      </c>
      <c r="I92" s="746">
        <v>799692.55</v>
      </c>
      <c r="J92" s="746">
        <v>3363772.11</v>
      </c>
      <c r="K92" s="746">
        <v>13718586.380000001</v>
      </c>
      <c r="L92" s="746">
        <v>284369</v>
      </c>
      <c r="M92" s="746">
        <v>14387760</v>
      </c>
      <c r="N92" s="746">
        <v>282415</v>
      </c>
      <c r="O92" s="746">
        <v>0</v>
      </c>
      <c r="P92" s="746">
        <v>708355.99</v>
      </c>
      <c r="Q92" s="746">
        <v>0</v>
      </c>
      <c r="R92" s="746">
        <v>0</v>
      </c>
      <c r="S92" s="746">
        <v>0</v>
      </c>
      <c r="T92" s="746">
        <v>4776994.82</v>
      </c>
      <c r="U92" s="746">
        <v>13594.47</v>
      </c>
      <c r="V92" s="746">
        <v>0</v>
      </c>
      <c r="W92" s="746">
        <v>0</v>
      </c>
      <c r="X92" s="746">
        <v>0</v>
      </c>
      <c r="Y92" s="746">
        <v>1736124.17</v>
      </c>
      <c r="Z92" s="746">
        <v>0</v>
      </c>
      <c r="AA92" s="746">
        <v>107288303.14</v>
      </c>
    </row>
    <row r="93" spans="1:27" x14ac:dyDescent="0.25">
      <c r="A93" s="745" t="s">
        <v>91</v>
      </c>
      <c r="B93" s="745" t="s">
        <v>20</v>
      </c>
      <c r="C93" s="745" t="s">
        <v>1043</v>
      </c>
      <c r="D93" s="745" t="s">
        <v>965</v>
      </c>
      <c r="E93" s="746">
        <v>60520154.090000004</v>
      </c>
      <c r="F93" s="746">
        <v>53973217.939999998</v>
      </c>
      <c r="G93" s="746">
        <v>5438656.7599999998</v>
      </c>
      <c r="H93" s="746">
        <v>9909196.4900000002</v>
      </c>
      <c r="I93" s="746">
        <v>1072653.32</v>
      </c>
      <c r="J93" s="746">
        <v>8167352.4299999997</v>
      </c>
      <c r="K93" s="746">
        <v>25509132.579999998</v>
      </c>
      <c r="L93" s="746">
        <v>553184</v>
      </c>
      <c r="M93" s="746">
        <v>6907680</v>
      </c>
      <c r="N93" s="746">
        <v>1069530</v>
      </c>
      <c r="O93" s="746">
        <v>0</v>
      </c>
      <c r="P93" s="746">
        <v>52900</v>
      </c>
      <c r="Q93" s="746">
        <v>0</v>
      </c>
      <c r="R93" s="746">
        <v>0</v>
      </c>
      <c r="S93" s="746">
        <v>0</v>
      </c>
      <c r="T93" s="746">
        <v>4893604.07</v>
      </c>
      <c r="U93" s="746">
        <v>7130.72</v>
      </c>
      <c r="V93" s="746">
        <v>0</v>
      </c>
      <c r="W93" s="746">
        <v>0</v>
      </c>
      <c r="X93" s="746">
        <v>360</v>
      </c>
      <c r="Y93" s="746">
        <v>2045814.14</v>
      </c>
      <c r="Z93" s="746">
        <v>0</v>
      </c>
      <c r="AA93" s="746">
        <v>180120566.53999999</v>
      </c>
    </row>
    <row r="94" spans="1:27" x14ac:dyDescent="0.25">
      <c r="A94" s="745" t="s">
        <v>91</v>
      </c>
      <c r="B94" s="745" t="s">
        <v>21</v>
      </c>
      <c r="C94" s="745" t="s">
        <v>1044</v>
      </c>
      <c r="D94" s="745" t="s">
        <v>965</v>
      </c>
      <c r="E94" s="746">
        <v>39104923.700000003</v>
      </c>
      <c r="F94" s="746">
        <v>19081253.5</v>
      </c>
      <c r="G94" s="746">
        <v>2846844.66</v>
      </c>
      <c r="H94" s="746">
        <v>5749392</v>
      </c>
      <c r="I94" s="746">
        <v>864479.9</v>
      </c>
      <c r="J94" s="746">
        <v>2772977.45</v>
      </c>
      <c r="K94" s="746">
        <v>15330707.710000001</v>
      </c>
      <c r="L94" s="746">
        <v>164158</v>
      </c>
      <c r="M94" s="746">
        <v>0</v>
      </c>
      <c r="N94" s="746">
        <v>311705</v>
      </c>
      <c r="O94" s="746">
        <v>4532269.1500000004</v>
      </c>
      <c r="P94" s="746">
        <v>93150</v>
      </c>
      <c r="Q94" s="746">
        <v>20000</v>
      </c>
      <c r="R94" s="746">
        <v>0</v>
      </c>
      <c r="S94" s="746">
        <v>0</v>
      </c>
      <c r="T94" s="746">
        <v>1223371.53</v>
      </c>
      <c r="U94" s="746">
        <v>3312.29</v>
      </c>
      <c r="V94" s="746">
        <v>0</v>
      </c>
      <c r="W94" s="746">
        <v>0</v>
      </c>
      <c r="X94" s="746">
        <v>5040</v>
      </c>
      <c r="Y94" s="746">
        <v>2550421.63</v>
      </c>
      <c r="Z94" s="746">
        <v>0</v>
      </c>
      <c r="AA94" s="746">
        <v>94654006.519999996</v>
      </c>
    </row>
    <row r="95" spans="1:27" x14ac:dyDescent="0.25">
      <c r="A95" s="745" t="s">
        <v>91</v>
      </c>
      <c r="B95" s="745" t="s">
        <v>22</v>
      </c>
      <c r="C95" s="745" t="s">
        <v>1045</v>
      </c>
      <c r="D95" s="745" t="s">
        <v>965</v>
      </c>
      <c r="E95" s="746">
        <v>62942686.659999996</v>
      </c>
      <c r="F95" s="746">
        <v>35141626.630000003</v>
      </c>
      <c r="G95" s="746">
        <v>6896890</v>
      </c>
      <c r="H95" s="746">
        <v>12979318.15</v>
      </c>
      <c r="I95" s="746">
        <v>824896.02</v>
      </c>
      <c r="J95" s="746">
        <v>2132468.11</v>
      </c>
      <c r="K95" s="746">
        <v>24862601.440000001</v>
      </c>
      <c r="L95" s="746">
        <v>327054</v>
      </c>
      <c r="M95" s="746">
        <v>3617760</v>
      </c>
      <c r="N95" s="746">
        <v>1355590</v>
      </c>
      <c r="O95" s="746">
        <v>0</v>
      </c>
      <c r="P95" s="746">
        <v>1200</v>
      </c>
      <c r="Q95" s="746">
        <v>0</v>
      </c>
      <c r="R95" s="746">
        <v>0</v>
      </c>
      <c r="S95" s="746">
        <v>0</v>
      </c>
      <c r="T95" s="746">
        <v>2927016.18</v>
      </c>
      <c r="U95" s="746">
        <v>22137.67</v>
      </c>
      <c r="V95" s="746">
        <v>0</v>
      </c>
      <c r="W95" s="746">
        <v>0</v>
      </c>
      <c r="X95" s="746">
        <v>9280</v>
      </c>
      <c r="Y95" s="746">
        <v>2732740.65</v>
      </c>
      <c r="Z95" s="746">
        <v>0</v>
      </c>
      <c r="AA95" s="746">
        <v>156773265.50999999</v>
      </c>
    </row>
    <row r="96" spans="1:27" x14ac:dyDescent="0.25">
      <c r="A96" s="745" t="s">
        <v>91</v>
      </c>
      <c r="B96" s="745" t="s">
        <v>23</v>
      </c>
      <c r="C96" s="745" t="s">
        <v>1046</v>
      </c>
      <c r="D96" s="745" t="s">
        <v>965</v>
      </c>
      <c r="E96" s="746">
        <v>22958665.559999999</v>
      </c>
      <c r="F96" s="746">
        <v>6762541.8099999996</v>
      </c>
      <c r="G96" s="746">
        <v>2201583.62</v>
      </c>
      <c r="H96" s="746">
        <v>2647011.52</v>
      </c>
      <c r="I96" s="746">
        <v>801299.42</v>
      </c>
      <c r="J96" s="746">
        <v>1842989.14</v>
      </c>
      <c r="K96" s="746">
        <v>7358235.8300000001</v>
      </c>
      <c r="L96" s="746">
        <v>133531</v>
      </c>
      <c r="M96" s="746">
        <v>0</v>
      </c>
      <c r="N96" s="746">
        <v>209165</v>
      </c>
      <c r="O96" s="746">
        <v>0</v>
      </c>
      <c r="P96" s="746">
        <v>36400</v>
      </c>
      <c r="Q96" s="746">
        <v>0</v>
      </c>
      <c r="R96" s="746">
        <v>0</v>
      </c>
      <c r="S96" s="746">
        <v>0</v>
      </c>
      <c r="T96" s="746">
        <v>995586.74</v>
      </c>
      <c r="U96" s="746">
        <v>0</v>
      </c>
      <c r="V96" s="746">
        <v>0</v>
      </c>
      <c r="W96" s="746">
        <v>0</v>
      </c>
      <c r="X96" s="746">
        <v>0</v>
      </c>
      <c r="Y96" s="746">
        <v>511888.85</v>
      </c>
      <c r="Z96" s="746">
        <v>0</v>
      </c>
      <c r="AA96" s="746">
        <v>46458898.490000002</v>
      </c>
    </row>
    <row r="97" spans="1:27" x14ac:dyDescent="0.25">
      <c r="A97" s="745" t="s">
        <v>91</v>
      </c>
      <c r="B97" s="745" t="s">
        <v>24</v>
      </c>
      <c r="C97" s="745" t="s">
        <v>1047</v>
      </c>
      <c r="D97" s="745" t="s">
        <v>965</v>
      </c>
      <c r="E97" s="746">
        <v>17740139.379999999</v>
      </c>
      <c r="F97" s="746">
        <v>7909678.0599999996</v>
      </c>
      <c r="G97" s="746">
        <v>2149216.5299999998</v>
      </c>
      <c r="H97" s="746">
        <v>1999821.45</v>
      </c>
      <c r="I97" s="746">
        <v>257969.15</v>
      </c>
      <c r="J97" s="746">
        <v>848689.59</v>
      </c>
      <c r="K97" s="746">
        <v>6082580.6500000004</v>
      </c>
      <c r="L97" s="746">
        <v>123789</v>
      </c>
      <c r="M97" s="746">
        <v>0</v>
      </c>
      <c r="N97" s="746">
        <v>181225</v>
      </c>
      <c r="O97" s="746">
        <v>0</v>
      </c>
      <c r="P97" s="746">
        <v>18650</v>
      </c>
      <c r="Q97" s="746">
        <v>0</v>
      </c>
      <c r="R97" s="746">
        <v>0</v>
      </c>
      <c r="S97" s="746">
        <v>0</v>
      </c>
      <c r="T97" s="746">
        <v>463349.28</v>
      </c>
      <c r="U97" s="746">
        <v>2112.8000000000002</v>
      </c>
      <c r="V97" s="746">
        <v>0</v>
      </c>
      <c r="W97" s="746">
        <v>0</v>
      </c>
      <c r="X97" s="746">
        <v>2160</v>
      </c>
      <c r="Y97" s="746">
        <v>504621.56</v>
      </c>
      <c r="Z97" s="746">
        <v>0</v>
      </c>
      <c r="AA97" s="746">
        <v>38284002.450000003</v>
      </c>
    </row>
    <row r="98" spans="1:27" x14ac:dyDescent="0.25">
      <c r="A98" s="745" t="s">
        <v>91</v>
      </c>
      <c r="B98" s="745" t="s">
        <v>25</v>
      </c>
      <c r="C98" s="745" t="s">
        <v>1048</v>
      </c>
      <c r="D98" s="745" t="s">
        <v>965</v>
      </c>
      <c r="E98" s="746">
        <v>24027915.510000002</v>
      </c>
      <c r="F98" s="746">
        <v>14109822.619999999</v>
      </c>
      <c r="G98" s="746">
        <v>1624064.6</v>
      </c>
      <c r="H98" s="746">
        <v>3934441.7</v>
      </c>
      <c r="I98" s="746">
        <v>261580.75</v>
      </c>
      <c r="J98" s="746">
        <v>4194695.74</v>
      </c>
      <c r="K98" s="746">
        <v>9651377.2300000004</v>
      </c>
      <c r="L98" s="746">
        <v>44946</v>
      </c>
      <c r="M98" s="746">
        <v>0</v>
      </c>
      <c r="N98" s="746">
        <v>426010</v>
      </c>
      <c r="O98" s="746">
        <v>4532269.1500000004</v>
      </c>
      <c r="P98" s="746">
        <v>32100</v>
      </c>
      <c r="Q98" s="746">
        <v>0</v>
      </c>
      <c r="R98" s="746">
        <v>0</v>
      </c>
      <c r="S98" s="746">
        <v>0</v>
      </c>
      <c r="T98" s="746">
        <v>425706.88</v>
      </c>
      <c r="U98" s="746">
        <v>3246.94</v>
      </c>
      <c r="V98" s="746">
        <v>0</v>
      </c>
      <c r="W98" s="746">
        <v>0</v>
      </c>
      <c r="X98" s="746">
        <v>1440</v>
      </c>
      <c r="Y98" s="746">
        <v>550296.87</v>
      </c>
      <c r="Z98" s="746">
        <v>0</v>
      </c>
      <c r="AA98" s="746">
        <v>63819913.990000002</v>
      </c>
    </row>
    <row r="99" spans="1:27" x14ac:dyDescent="0.25">
      <c r="A99" s="745" t="s">
        <v>91</v>
      </c>
      <c r="B99" s="745" t="s">
        <v>26</v>
      </c>
      <c r="C99" s="745" t="s">
        <v>1049</v>
      </c>
      <c r="D99" s="745" t="s">
        <v>965</v>
      </c>
      <c r="E99" s="746">
        <v>16361140.630000001</v>
      </c>
      <c r="F99" s="746">
        <v>8120319.0999999996</v>
      </c>
      <c r="G99" s="746">
        <v>3688147.74</v>
      </c>
      <c r="H99" s="746">
        <v>4366497.8899999997</v>
      </c>
      <c r="I99" s="746">
        <v>293666.24</v>
      </c>
      <c r="J99" s="746">
        <v>835217.33</v>
      </c>
      <c r="K99" s="746">
        <v>6828810.0800000001</v>
      </c>
      <c r="L99" s="746">
        <v>74419</v>
      </c>
      <c r="M99" s="746">
        <v>0</v>
      </c>
      <c r="N99" s="746">
        <v>239600</v>
      </c>
      <c r="O99" s="746">
        <v>0</v>
      </c>
      <c r="P99" s="746">
        <v>10600</v>
      </c>
      <c r="Q99" s="746">
        <v>0</v>
      </c>
      <c r="R99" s="746">
        <v>0</v>
      </c>
      <c r="S99" s="746">
        <v>0</v>
      </c>
      <c r="T99" s="746">
        <v>796007.33</v>
      </c>
      <c r="U99" s="746">
        <v>300</v>
      </c>
      <c r="V99" s="746">
        <v>-1000</v>
      </c>
      <c r="W99" s="746">
        <v>0</v>
      </c>
      <c r="X99" s="746">
        <v>360</v>
      </c>
      <c r="Y99" s="746">
        <v>637839.32999999996</v>
      </c>
      <c r="Z99" s="746">
        <v>0</v>
      </c>
      <c r="AA99" s="746">
        <v>42251924.670000002</v>
      </c>
    </row>
    <row r="100" spans="1:27" x14ac:dyDescent="0.25">
      <c r="A100" s="745" t="s">
        <v>91</v>
      </c>
      <c r="B100" s="745" t="s">
        <v>72</v>
      </c>
      <c r="C100" s="745" t="s">
        <v>1050</v>
      </c>
      <c r="D100" s="745" t="s">
        <v>965</v>
      </c>
      <c r="E100" s="746">
        <v>72414302.069999993</v>
      </c>
      <c r="F100" s="746">
        <v>75245910.739999995</v>
      </c>
      <c r="G100" s="746">
        <v>11170243.75</v>
      </c>
      <c r="H100" s="746">
        <v>10164701.609999999</v>
      </c>
      <c r="I100" s="746">
        <v>2569608.09</v>
      </c>
      <c r="J100" s="746">
        <v>5654110.2800000003</v>
      </c>
      <c r="K100" s="746">
        <v>28874274.050000001</v>
      </c>
      <c r="L100" s="746">
        <v>883991</v>
      </c>
      <c r="M100" s="746">
        <v>21599480</v>
      </c>
      <c r="N100" s="746">
        <v>1363910</v>
      </c>
      <c r="O100" s="746">
        <v>0</v>
      </c>
      <c r="P100" s="746">
        <v>92850</v>
      </c>
      <c r="Q100" s="746">
        <v>0</v>
      </c>
      <c r="R100" s="746">
        <v>0</v>
      </c>
      <c r="S100" s="746">
        <v>0</v>
      </c>
      <c r="T100" s="746">
        <v>5558963.8399999999</v>
      </c>
      <c r="U100" s="746">
        <v>12572.37</v>
      </c>
      <c r="V100" s="746">
        <v>0</v>
      </c>
      <c r="W100" s="746">
        <v>0</v>
      </c>
      <c r="X100" s="746">
        <v>1440</v>
      </c>
      <c r="Y100" s="746">
        <v>5811164.6600000001</v>
      </c>
      <c r="Z100" s="746">
        <v>0</v>
      </c>
      <c r="AA100" s="746">
        <v>241417522.46000001</v>
      </c>
    </row>
    <row r="101" spans="1:27" x14ac:dyDescent="0.25">
      <c r="A101" s="745" t="s">
        <v>91</v>
      </c>
      <c r="B101" s="745" t="s">
        <v>81</v>
      </c>
      <c r="C101" s="745" t="s">
        <v>1051</v>
      </c>
      <c r="D101" s="745" t="s">
        <v>965</v>
      </c>
      <c r="E101" s="746">
        <v>18146172.489999998</v>
      </c>
      <c r="F101" s="746">
        <v>9037905.5500000007</v>
      </c>
      <c r="G101" s="746">
        <v>1792744.93</v>
      </c>
      <c r="H101" s="746">
        <v>1994677.35</v>
      </c>
      <c r="I101" s="746">
        <v>852098.4</v>
      </c>
      <c r="J101" s="746">
        <v>3309757.45</v>
      </c>
      <c r="K101" s="746">
        <v>6638356.9400000004</v>
      </c>
      <c r="L101" s="746">
        <v>217799</v>
      </c>
      <c r="M101" s="746">
        <v>0</v>
      </c>
      <c r="N101" s="746">
        <v>204250</v>
      </c>
      <c r="O101" s="746">
        <v>0</v>
      </c>
      <c r="P101" s="746">
        <v>47050</v>
      </c>
      <c r="Q101" s="746">
        <v>0</v>
      </c>
      <c r="R101" s="746">
        <v>0</v>
      </c>
      <c r="S101" s="746">
        <v>0</v>
      </c>
      <c r="T101" s="746">
        <v>683976.1</v>
      </c>
      <c r="U101" s="746">
        <v>2307.8200000000002</v>
      </c>
      <c r="V101" s="746">
        <v>0</v>
      </c>
      <c r="W101" s="746">
        <v>0</v>
      </c>
      <c r="X101" s="746">
        <v>24</v>
      </c>
      <c r="Y101" s="746">
        <v>536317.75</v>
      </c>
      <c r="Z101" s="746">
        <v>0</v>
      </c>
      <c r="AA101" s="746">
        <v>43463437.780000001</v>
      </c>
    </row>
    <row r="102" spans="1:27" x14ac:dyDescent="0.25">
      <c r="A102" s="745" t="s">
        <v>91</v>
      </c>
      <c r="B102" s="745" t="s">
        <v>82</v>
      </c>
      <c r="C102" s="745" t="s">
        <v>1052</v>
      </c>
      <c r="D102" s="745" t="s">
        <v>965</v>
      </c>
      <c r="E102" s="746">
        <v>18714900.190000001</v>
      </c>
      <c r="F102" s="746">
        <v>9481932.5500000007</v>
      </c>
      <c r="G102" s="746">
        <v>1320734.52</v>
      </c>
      <c r="H102" s="746">
        <v>1966432.59</v>
      </c>
      <c r="I102" s="746">
        <v>266880.40000000002</v>
      </c>
      <c r="J102" s="746">
        <v>3633360.73</v>
      </c>
      <c r="K102" s="746">
        <v>7532085.0800000001</v>
      </c>
      <c r="L102" s="746">
        <v>107</v>
      </c>
      <c r="M102" s="746">
        <v>0</v>
      </c>
      <c r="N102" s="746">
        <v>71360</v>
      </c>
      <c r="O102" s="746">
        <v>0</v>
      </c>
      <c r="P102" s="746">
        <v>22300</v>
      </c>
      <c r="Q102" s="746">
        <v>0</v>
      </c>
      <c r="R102" s="746">
        <v>0</v>
      </c>
      <c r="S102" s="746">
        <v>0</v>
      </c>
      <c r="T102" s="746">
        <v>316235.78000000003</v>
      </c>
      <c r="U102" s="746">
        <v>17566.13</v>
      </c>
      <c r="V102" s="746">
        <v>0</v>
      </c>
      <c r="W102" s="746">
        <v>0</v>
      </c>
      <c r="X102" s="746">
        <v>2520</v>
      </c>
      <c r="Y102" s="746">
        <v>210576.08</v>
      </c>
      <c r="Z102" s="746">
        <v>0</v>
      </c>
      <c r="AA102" s="746">
        <v>43556991.049999997</v>
      </c>
    </row>
    <row r="103" spans="1:27" ht="14.4" thickBot="1" x14ac:dyDescent="0.3">
      <c r="A103" s="750" t="s">
        <v>1054</v>
      </c>
      <c r="B103" s="751"/>
      <c r="C103" s="751"/>
      <c r="D103" s="752"/>
      <c r="E103" s="759">
        <f>SUM(E82:E102)</f>
        <v>898704350.51999998</v>
      </c>
      <c r="F103" s="755">
        <f t="shared" ref="F103:AA103" si="6">SUM(F82:F102)</f>
        <v>1154762498.1699998</v>
      </c>
      <c r="G103" s="755">
        <f t="shared" si="6"/>
        <v>429420391.72000003</v>
      </c>
      <c r="H103" s="755">
        <f t="shared" si="6"/>
        <v>152357970.55000001</v>
      </c>
      <c r="I103" s="755">
        <f t="shared" si="6"/>
        <v>17084750.02</v>
      </c>
      <c r="J103" s="755">
        <f t="shared" si="6"/>
        <v>65474520.760000005</v>
      </c>
      <c r="K103" s="755">
        <f t="shared" si="6"/>
        <v>351243012.01999998</v>
      </c>
      <c r="L103" s="755">
        <f t="shared" si="6"/>
        <v>16981466</v>
      </c>
      <c r="M103" s="755">
        <f t="shared" si="6"/>
        <v>148203630.30000001</v>
      </c>
      <c r="N103" s="755">
        <f t="shared" si="6"/>
        <v>11828023</v>
      </c>
      <c r="O103" s="755">
        <f t="shared" si="6"/>
        <v>14219395.85</v>
      </c>
      <c r="P103" s="755">
        <f t="shared" si="6"/>
        <v>3354345.99</v>
      </c>
      <c r="Q103" s="755">
        <f t="shared" si="6"/>
        <v>465000</v>
      </c>
      <c r="R103" s="755">
        <f t="shared" si="6"/>
        <v>0</v>
      </c>
      <c r="S103" s="755">
        <f t="shared" si="6"/>
        <v>0</v>
      </c>
      <c r="T103" s="755">
        <f t="shared" si="6"/>
        <v>132461888.81999996</v>
      </c>
      <c r="U103" s="755">
        <f t="shared" si="6"/>
        <v>497149.24999999994</v>
      </c>
      <c r="V103" s="755">
        <f t="shared" si="6"/>
        <v>-41339.949999999997</v>
      </c>
      <c r="W103" s="755">
        <f t="shared" si="6"/>
        <v>54476</v>
      </c>
      <c r="X103" s="755">
        <f t="shared" si="6"/>
        <v>249940.47</v>
      </c>
      <c r="Y103" s="755">
        <f t="shared" si="6"/>
        <v>216110191.82999998</v>
      </c>
      <c r="Z103" s="755">
        <f t="shared" si="6"/>
        <v>0</v>
      </c>
      <c r="AA103" s="755">
        <f t="shared" si="6"/>
        <v>3613431661.3199992</v>
      </c>
    </row>
    <row r="104" spans="1:27" ht="15" thickTop="1" thickBot="1" x14ac:dyDescent="0.3">
      <c r="A104" s="756" t="s">
        <v>1055</v>
      </c>
      <c r="B104" s="757"/>
      <c r="C104" s="757"/>
      <c r="D104" s="758"/>
      <c r="E104" s="760">
        <f>E21+E30+E45+E64+E74+E81+E103</f>
        <v>2949909737.1700001</v>
      </c>
      <c r="F104" s="760">
        <f t="shared" ref="F104:AA104" si="7">F21+F30+F45+F64+F74+F81+F103</f>
        <v>3751023800.3299999</v>
      </c>
      <c r="G104" s="760">
        <f t="shared" si="7"/>
        <v>1563542109.4000001</v>
      </c>
      <c r="H104" s="760">
        <f t="shared" si="7"/>
        <v>486486750.11999995</v>
      </c>
      <c r="I104" s="760">
        <f t="shared" si="7"/>
        <v>55905938.730000004</v>
      </c>
      <c r="J104" s="760">
        <f t="shared" si="7"/>
        <v>221026895.19</v>
      </c>
      <c r="K104" s="760">
        <f t="shared" si="7"/>
        <v>1111056626.4699998</v>
      </c>
      <c r="L104" s="760">
        <f t="shared" si="7"/>
        <v>37814125</v>
      </c>
      <c r="M104" s="760">
        <f t="shared" si="7"/>
        <v>491070928.59999996</v>
      </c>
      <c r="N104" s="760">
        <f t="shared" si="7"/>
        <v>49837060</v>
      </c>
      <c r="O104" s="760">
        <f t="shared" si="7"/>
        <v>90142156.039999992</v>
      </c>
      <c r="P104" s="760">
        <f t="shared" si="7"/>
        <v>15299599.100000001</v>
      </c>
      <c r="Q104" s="760">
        <f t="shared" si="7"/>
        <v>961500</v>
      </c>
      <c r="R104" s="760">
        <f t="shared" si="7"/>
        <v>0</v>
      </c>
      <c r="S104" s="760">
        <f t="shared" si="7"/>
        <v>0</v>
      </c>
      <c r="T104" s="760">
        <f t="shared" si="7"/>
        <v>500238056.05999994</v>
      </c>
      <c r="U104" s="760">
        <f t="shared" si="7"/>
        <v>3324579.51</v>
      </c>
      <c r="V104" s="760">
        <f t="shared" si="7"/>
        <v>-291488.26</v>
      </c>
      <c r="W104" s="760">
        <f t="shared" si="7"/>
        <v>54476</v>
      </c>
      <c r="X104" s="760">
        <f t="shared" si="7"/>
        <v>722160.07</v>
      </c>
      <c r="Y104" s="760">
        <f t="shared" si="7"/>
        <v>612521077.61000001</v>
      </c>
      <c r="Z104" s="760">
        <f t="shared" si="7"/>
        <v>-29669861.620000001</v>
      </c>
      <c r="AA104" s="760">
        <f t="shared" si="7"/>
        <v>11910976225.52</v>
      </c>
    </row>
    <row r="105" spans="1:27" ht="14.4" thickTop="1" x14ac:dyDescent="0.25"/>
  </sheetData>
  <mergeCells count="33">
    <mergeCell ref="A103:D103"/>
    <mergeCell ref="A104:D104"/>
    <mergeCell ref="W6:W7"/>
    <mergeCell ref="A21:D21"/>
    <mergeCell ref="A30:D30"/>
    <mergeCell ref="A45:D45"/>
    <mergeCell ref="A64:D64"/>
    <mergeCell ref="A74:D74"/>
    <mergeCell ref="A81:D81"/>
    <mergeCell ref="T6:T7"/>
    <mergeCell ref="U6:U7"/>
    <mergeCell ref="V6:V7"/>
    <mergeCell ref="Z6:Z7"/>
    <mergeCell ref="A6:A8"/>
    <mergeCell ref="L6:L7"/>
    <mergeCell ref="M6:M7"/>
    <mergeCell ref="N6:N7"/>
    <mergeCell ref="O6:O7"/>
    <mergeCell ref="P6:P7"/>
    <mergeCell ref="Q6:Q7"/>
    <mergeCell ref="R6:S6"/>
    <mergeCell ref="X6:Y6"/>
    <mergeCell ref="B1:AA1"/>
    <mergeCell ref="B2:AA2"/>
    <mergeCell ref="B3:AA3"/>
    <mergeCell ref="B4:AA4"/>
    <mergeCell ref="B5:AA5"/>
    <mergeCell ref="AA6:AA7"/>
    <mergeCell ref="K6:K7"/>
    <mergeCell ref="B6:B8"/>
    <mergeCell ref="C6:C8"/>
    <mergeCell ref="D6:D8"/>
    <mergeCell ref="E6:J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H22"/>
  <sheetViews>
    <sheetView workbookViewId="0">
      <selection activeCell="AK13" sqref="AK13"/>
    </sheetView>
  </sheetViews>
  <sheetFormatPr defaultRowHeight="13.8" x14ac:dyDescent="0.25"/>
  <cols>
    <col min="2" max="2" width="4" customWidth="1"/>
    <col min="3" max="4" width="8.796875" hidden="1" customWidth="1"/>
    <col min="7" max="7" width="5" customWidth="1"/>
    <col min="8" max="8" width="6.8984375" hidden="1" customWidth="1"/>
    <col min="9" max="10" width="8.796875" hidden="1" customWidth="1"/>
    <col min="13" max="13" width="4.3984375" customWidth="1"/>
    <col min="14" max="14" width="8.796875" hidden="1" customWidth="1"/>
    <col min="16" max="16" width="0.8984375" customWidth="1"/>
    <col min="17" max="17" width="8.796875" hidden="1" customWidth="1"/>
    <col min="19" max="19" width="4.09765625" customWidth="1"/>
    <col min="20" max="21" width="8.796875" hidden="1" customWidth="1"/>
    <col min="23" max="23" width="4" customWidth="1"/>
    <col min="24" max="24" width="8.796875" hidden="1" customWidth="1"/>
    <col min="26" max="26" width="2.19921875" customWidth="1"/>
    <col min="27" max="27" width="8.796875" hidden="1" customWidth="1"/>
    <col min="29" max="29" width="2.19921875" customWidth="1"/>
    <col min="30" max="30" width="8.796875" hidden="1" customWidth="1"/>
    <col min="32" max="32" width="3.796875" customWidth="1"/>
    <col min="34" max="34" width="2.19921875" customWidth="1"/>
  </cols>
  <sheetData>
    <row r="2" spans="1:34" ht="16.8" x14ac:dyDescent="0.25">
      <c r="A2" s="659" t="s">
        <v>149</v>
      </c>
      <c r="B2" s="659"/>
      <c r="C2" s="659"/>
      <c r="D2" s="659"/>
      <c r="E2" s="659"/>
      <c r="F2" s="659"/>
      <c r="G2" s="659"/>
      <c r="H2" s="659"/>
      <c r="I2" s="659"/>
      <c r="J2" s="659"/>
      <c r="K2" s="5"/>
      <c r="L2" s="659"/>
      <c r="M2" s="659"/>
      <c r="N2" s="660"/>
      <c r="O2" s="671"/>
      <c r="P2" s="672"/>
      <c r="Q2" s="675" t="s">
        <v>150</v>
      </c>
      <c r="R2" s="675"/>
      <c r="S2" s="675"/>
      <c r="T2" s="675" t="s">
        <v>151</v>
      </c>
      <c r="U2" s="675"/>
      <c r="V2" s="675" t="s">
        <v>152</v>
      </c>
      <c r="W2" s="675"/>
      <c r="X2" s="676"/>
      <c r="Y2" s="658"/>
      <c r="Z2" s="659"/>
      <c r="AA2" s="660"/>
      <c r="AB2" s="661"/>
      <c r="AC2" s="662"/>
      <c r="AD2" s="662"/>
      <c r="AE2" s="663" t="s">
        <v>153</v>
      </c>
      <c r="AF2" s="663"/>
      <c r="AG2" s="662"/>
      <c r="AH2" s="664"/>
    </row>
    <row r="3" spans="1:34" ht="33.6" x14ac:dyDescent="0.25">
      <c r="A3" s="665" t="s">
        <v>154</v>
      </c>
      <c r="B3" s="666"/>
      <c r="C3" s="666"/>
      <c r="D3" s="667"/>
      <c r="E3" s="668" t="s">
        <v>155</v>
      </c>
      <c r="F3" s="669"/>
      <c r="G3" s="669"/>
      <c r="H3" s="669"/>
      <c r="I3" s="669"/>
      <c r="J3" s="670"/>
      <c r="K3" s="9" t="s">
        <v>156</v>
      </c>
      <c r="L3" s="671" t="s">
        <v>157</v>
      </c>
      <c r="M3" s="672"/>
      <c r="N3" s="673"/>
      <c r="O3" s="674" t="s">
        <v>158</v>
      </c>
      <c r="P3" s="675"/>
      <c r="Q3" s="10"/>
      <c r="R3" s="674" t="s">
        <v>159</v>
      </c>
      <c r="S3" s="675"/>
      <c r="T3" s="672"/>
      <c r="U3" s="673"/>
      <c r="V3" s="674" t="s">
        <v>160</v>
      </c>
      <c r="W3" s="675"/>
      <c r="X3" s="676"/>
      <c r="Y3" s="661" t="s">
        <v>157</v>
      </c>
      <c r="Z3" s="662"/>
      <c r="AA3" s="664"/>
      <c r="AB3" s="677" t="s">
        <v>158</v>
      </c>
      <c r="AC3" s="663"/>
      <c r="AD3" s="678"/>
      <c r="AE3" s="679" t="s">
        <v>159</v>
      </c>
      <c r="AF3" s="680"/>
      <c r="AG3" s="663" t="s">
        <v>160</v>
      </c>
      <c r="AH3" s="678"/>
    </row>
    <row r="4" spans="1:34" ht="16.8" x14ac:dyDescent="0.25">
      <c r="A4" s="699">
        <v>1</v>
      </c>
      <c r="B4" s="700"/>
      <c r="C4" s="700"/>
      <c r="D4" s="701"/>
      <c r="E4" s="702" t="s">
        <v>161</v>
      </c>
      <c r="F4" s="703"/>
      <c r="G4" s="703"/>
      <c r="H4" s="703"/>
      <c r="I4" s="703"/>
      <c r="J4" s="704"/>
      <c r="K4" s="11" t="s">
        <v>162</v>
      </c>
      <c r="L4" s="687" t="s">
        <v>162</v>
      </c>
      <c r="M4" s="688"/>
      <c r="N4" s="689"/>
      <c r="O4" s="687" t="s">
        <v>162</v>
      </c>
      <c r="P4" s="688"/>
      <c r="Q4" s="8"/>
      <c r="R4" s="705" t="s">
        <v>162</v>
      </c>
      <c r="S4" s="706"/>
      <c r="T4" s="666"/>
      <c r="U4" s="667"/>
      <c r="V4" s="687" t="s">
        <v>162</v>
      </c>
      <c r="W4" s="688"/>
      <c r="X4" s="689"/>
      <c r="Y4" s="687" t="s">
        <v>162</v>
      </c>
      <c r="Z4" s="688"/>
      <c r="AA4" s="689"/>
      <c r="AB4" s="687" t="s">
        <v>162</v>
      </c>
      <c r="AC4" s="688"/>
      <c r="AD4" s="689"/>
      <c r="AE4" s="687" t="s">
        <v>162</v>
      </c>
      <c r="AF4" s="688"/>
      <c r="AG4" s="688" t="s">
        <v>162</v>
      </c>
      <c r="AH4" s="689"/>
    </row>
    <row r="5" spans="1:34" ht="16.8" x14ac:dyDescent="0.25">
      <c r="A5" s="690" t="s">
        <v>137</v>
      </c>
      <c r="B5" s="691"/>
      <c r="C5" s="691"/>
      <c r="D5" s="692"/>
      <c r="E5" s="693" t="s">
        <v>143</v>
      </c>
      <c r="F5" s="694"/>
      <c r="G5" s="694"/>
      <c r="H5" s="694"/>
      <c r="I5" s="694"/>
      <c r="J5" s="695"/>
      <c r="K5" s="4">
        <v>41</v>
      </c>
      <c r="L5" s="681">
        <v>41</v>
      </c>
      <c r="M5" s="682"/>
      <c r="N5" s="683"/>
      <c r="O5" s="696">
        <v>905.7</v>
      </c>
      <c r="P5" s="697"/>
      <c r="Q5" s="698"/>
      <c r="R5" s="696">
        <v>248.42</v>
      </c>
      <c r="S5" s="697"/>
      <c r="T5" s="697"/>
      <c r="U5" s="698"/>
      <c r="V5" s="684">
        <v>1154.1199999999999</v>
      </c>
      <c r="W5" s="685"/>
      <c r="X5" s="686"/>
      <c r="Y5" s="681">
        <v>33</v>
      </c>
      <c r="Z5" s="682"/>
      <c r="AA5" s="683"/>
      <c r="AB5" s="684">
        <v>18876.87</v>
      </c>
      <c r="AC5" s="685"/>
      <c r="AD5" s="686"/>
      <c r="AE5" s="684">
        <v>6231.96</v>
      </c>
      <c r="AF5" s="685"/>
      <c r="AG5" s="685">
        <v>25108.83</v>
      </c>
      <c r="AH5" s="686"/>
    </row>
    <row r="6" spans="1:34" ht="16.8" x14ac:dyDescent="0.25">
      <c r="A6" s="690" t="s">
        <v>138</v>
      </c>
      <c r="B6" s="691"/>
      <c r="C6" s="691"/>
      <c r="D6" s="692"/>
      <c r="E6" s="693" t="s">
        <v>144</v>
      </c>
      <c r="F6" s="694"/>
      <c r="G6" s="694"/>
      <c r="H6" s="694"/>
      <c r="I6" s="694"/>
      <c r="J6" s="695"/>
      <c r="K6" s="4">
        <v>31</v>
      </c>
      <c r="L6" s="681">
        <v>31</v>
      </c>
      <c r="M6" s="682"/>
      <c r="N6" s="683"/>
      <c r="O6" s="696">
        <v>791.22</v>
      </c>
      <c r="P6" s="697"/>
      <c r="Q6" s="698"/>
      <c r="R6" s="696">
        <v>134.19</v>
      </c>
      <c r="S6" s="697"/>
      <c r="T6" s="697"/>
      <c r="U6" s="698"/>
      <c r="V6" s="696">
        <v>925.41</v>
      </c>
      <c r="W6" s="697"/>
      <c r="X6" s="698"/>
      <c r="Y6" s="681">
        <v>24</v>
      </c>
      <c r="Z6" s="682"/>
      <c r="AA6" s="683"/>
      <c r="AB6" s="684">
        <v>15153.65</v>
      </c>
      <c r="AC6" s="685"/>
      <c r="AD6" s="686"/>
      <c r="AE6" s="684">
        <v>4012.52</v>
      </c>
      <c r="AF6" s="685"/>
      <c r="AG6" s="685">
        <v>19166.169999999998</v>
      </c>
      <c r="AH6" s="686"/>
    </row>
    <row r="7" spans="1:34" ht="16.8" x14ac:dyDescent="0.25">
      <c r="A7" s="690" t="s">
        <v>139</v>
      </c>
      <c r="B7" s="691"/>
      <c r="C7" s="691"/>
      <c r="D7" s="692"/>
      <c r="E7" s="693" t="s">
        <v>145</v>
      </c>
      <c r="F7" s="694"/>
      <c r="G7" s="694"/>
      <c r="H7" s="694"/>
      <c r="I7" s="694"/>
      <c r="J7" s="695"/>
      <c r="K7" s="4">
        <v>3</v>
      </c>
      <c r="L7" s="681">
        <v>3</v>
      </c>
      <c r="M7" s="682"/>
      <c r="N7" s="683"/>
      <c r="O7" s="684">
        <v>1037.2</v>
      </c>
      <c r="P7" s="685"/>
      <c r="Q7" s="686"/>
      <c r="R7" s="696">
        <v>373.69</v>
      </c>
      <c r="S7" s="697"/>
      <c r="T7" s="697"/>
      <c r="U7" s="698"/>
      <c r="V7" s="684">
        <v>1410.89</v>
      </c>
      <c r="W7" s="685"/>
      <c r="X7" s="686"/>
      <c r="Y7" s="681">
        <v>3</v>
      </c>
      <c r="Z7" s="682"/>
      <c r="AA7" s="683"/>
      <c r="AB7" s="684">
        <v>18412.27</v>
      </c>
      <c r="AC7" s="685"/>
      <c r="AD7" s="686"/>
      <c r="AE7" s="684">
        <v>2942.75</v>
      </c>
      <c r="AF7" s="685"/>
      <c r="AG7" s="685">
        <v>21355.01</v>
      </c>
      <c r="AH7" s="686"/>
    </row>
    <row r="8" spans="1:34" ht="16.8" x14ac:dyDescent="0.25">
      <c r="A8" s="690" t="s">
        <v>140</v>
      </c>
      <c r="B8" s="691"/>
      <c r="C8" s="691"/>
      <c r="D8" s="692"/>
      <c r="E8" s="693" t="s">
        <v>146</v>
      </c>
      <c r="F8" s="694"/>
      <c r="G8" s="694"/>
      <c r="H8" s="694"/>
      <c r="I8" s="694"/>
      <c r="J8" s="695"/>
      <c r="K8" s="4">
        <v>270</v>
      </c>
      <c r="L8" s="681">
        <v>261</v>
      </c>
      <c r="M8" s="682"/>
      <c r="N8" s="683"/>
      <c r="O8" s="696">
        <v>872.3</v>
      </c>
      <c r="P8" s="697"/>
      <c r="Q8" s="698"/>
      <c r="R8" s="696">
        <v>159.96</v>
      </c>
      <c r="S8" s="697"/>
      <c r="T8" s="697"/>
      <c r="U8" s="698"/>
      <c r="V8" s="684">
        <v>1032.27</v>
      </c>
      <c r="W8" s="685"/>
      <c r="X8" s="686"/>
      <c r="Y8" s="681">
        <v>248</v>
      </c>
      <c r="Z8" s="682"/>
      <c r="AA8" s="683"/>
      <c r="AB8" s="684">
        <v>16848.87</v>
      </c>
      <c r="AC8" s="685"/>
      <c r="AD8" s="686"/>
      <c r="AE8" s="684">
        <v>4826.3900000000003</v>
      </c>
      <c r="AF8" s="685"/>
      <c r="AG8" s="685">
        <v>21675.27</v>
      </c>
      <c r="AH8" s="686"/>
    </row>
    <row r="9" spans="1:34" ht="16.8" x14ac:dyDescent="0.25">
      <c r="A9" s="690" t="s">
        <v>141</v>
      </c>
      <c r="B9" s="691"/>
      <c r="C9" s="691"/>
      <c r="D9" s="692"/>
      <c r="E9" s="693" t="s">
        <v>147</v>
      </c>
      <c r="F9" s="694"/>
      <c r="G9" s="694"/>
      <c r="H9" s="694"/>
      <c r="I9" s="694"/>
      <c r="J9" s="695"/>
      <c r="K9" s="4">
        <v>222</v>
      </c>
      <c r="L9" s="681">
        <v>215</v>
      </c>
      <c r="M9" s="682"/>
      <c r="N9" s="683"/>
      <c r="O9" s="696">
        <v>832.11</v>
      </c>
      <c r="P9" s="697"/>
      <c r="Q9" s="698"/>
      <c r="R9" s="696">
        <v>137.25</v>
      </c>
      <c r="S9" s="697"/>
      <c r="T9" s="697"/>
      <c r="U9" s="698"/>
      <c r="V9" s="696">
        <v>969.37</v>
      </c>
      <c r="W9" s="697"/>
      <c r="X9" s="698"/>
      <c r="Y9" s="681">
        <v>204</v>
      </c>
      <c r="Z9" s="682"/>
      <c r="AA9" s="683"/>
      <c r="AB9" s="684">
        <v>14724.26</v>
      </c>
      <c r="AC9" s="685"/>
      <c r="AD9" s="686"/>
      <c r="AE9" s="684">
        <v>3880.11</v>
      </c>
      <c r="AF9" s="685"/>
      <c r="AG9" s="685">
        <v>18604.37</v>
      </c>
      <c r="AH9" s="686"/>
    </row>
    <row r="10" spans="1:34" ht="16.8" x14ac:dyDescent="0.25">
      <c r="A10" s="690" t="s">
        <v>142</v>
      </c>
      <c r="B10" s="691"/>
      <c r="C10" s="691"/>
      <c r="D10" s="692"/>
      <c r="E10" s="693" t="s">
        <v>148</v>
      </c>
      <c r="F10" s="694"/>
      <c r="G10" s="694"/>
      <c r="H10" s="694"/>
      <c r="I10" s="694"/>
      <c r="J10" s="695"/>
      <c r="K10" s="4">
        <v>11</v>
      </c>
      <c r="L10" s="681">
        <v>11</v>
      </c>
      <c r="M10" s="682"/>
      <c r="N10" s="683"/>
      <c r="O10" s="696">
        <v>973.38</v>
      </c>
      <c r="P10" s="697"/>
      <c r="Q10" s="698"/>
      <c r="R10" s="696">
        <v>204.68</v>
      </c>
      <c r="S10" s="697"/>
      <c r="T10" s="697"/>
      <c r="U10" s="698"/>
      <c r="V10" s="684">
        <v>1178.05</v>
      </c>
      <c r="W10" s="685"/>
      <c r="X10" s="686"/>
      <c r="Y10" s="681">
        <v>11</v>
      </c>
      <c r="Z10" s="682"/>
      <c r="AA10" s="683"/>
      <c r="AB10" s="684">
        <v>20976.39</v>
      </c>
      <c r="AC10" s="685"/>
      <c r="AD10" s="686"/>
      <c r="AE10" s="684">
        <v>7084.75</v>
      </c>
      <c r="AF10" s="685"/>
      <c r="AG10" s="685">
        <v>28061.14</v>
      </c>
      <c r="AH10" s="686"/>
    </row>
    <row r="11" spans="1:34" ht="16.8" x14ac:dyDescent="0.25">
      <c r="A11" s="690" t="s">
        <v>163</v>
      </c>
      <c r="B11" s="691"/>
      <c r="C11" s="691"/>
      <c r="D11" s="692"/>
      <c r="E11" s="693" t="s">
        <v>164</v>
      </c>
      <c r="F11" s="694"/>
      <c r="G11" s="694"/>
      <c r="H11" s="694"/>
      <c r="I11" s="694"/>
      <c r="J11" s="695"/>
      <c r="K11" s="4">
        <v>39</v>
      </c>
      <c r="L11" s="681">
        <v>37</v>
      </c>
      <c r="M11" s="682"/>
      <c r="N11" s="683"/>
      <c r="O11" s="696">
        <v>852.86</v>
      </c>
      <c r="P11" s="697"/>
      <c r="Q11" s="698"/>
      <c r="R11" s="696">
        <v>165.07</v>
      </c>
      <c r="S11" s="697"/>
      <c r="T11" s="697"/>
      <c r="U11" s="698"/>
      <c r="V11" s="684">
        <v>1017.92</v>
      </c>
      <c r="W11" s="685"/>
      <c r="X11" s="686"/>
      <c r="Y11" s="681">
        <v>37</v>
      </c>
      <c r="Z11" s="682"/>
      <c r="AA11" s="683"/>
      <c r="AB11" s="684">
        <v>14837.05</v>
      </c>
      <c r="AC11" s="685"/>
      <c r="AD11" s="686"/>
      <c r="AE11" s="684">
        <v>3412.43</v>
      </c>
      <c r="AF11" s="685"/>
      <c r="AG11" s="685">
        <v>18249.48</v>
      </c>
      <c r="AH11" s="686"/>
    </row>
    <row r="12" spans="1:34" ht="16.8" x14ac:dyDescent="0.25">
      <c r="A12" s="690" t="s">
        <v>165</v>
      </c>
      <c r="B12" s="691"/>
      <c r="C12" s="691"/>
      <c r="D12" s="692"/>
      <c r="E12" s="693" t="s">
        <v>166</v>
      </c>
      <c r="F12" s="694"/>
      <c r="G12" s="694"/>
      <c r="H12" s="694"/>
      <c r="I12" s="694"/>
      <c r="J12" s="695"/>
      <c r="K12" s="4">
        <v>62</v>
      </c>
      <c r="L12" s="681">
        <v>62</v>
      </c>
      <c r="M12" s="682"/>
      <c r="N12" s="683"/>
      <c r="O12" s="696">
        <v>877.71</v>
      </c>
      <c r="P12" s="697"/>
      <c r="Q12" s="698"/>
      <c r="R12" s="696">
        <v>156.12</v>
      </c>
      <c r="S12" s="697"/>
      <c r="T12" s="697"/>
      <c r="U12" s="698"/>
      <c r="V12" s="684">
        <v>1033.83</v>
      </c>
      <c r="W12" s="685"/>
      <c r="X12" s="686"/>
      <c r="Y12" s="681">
        <v>60</v>
      </c>
      <c r="Z12" s="682"/>
      <c r="AA12" s="683"/>
      <c r="AB12" s="684">
        <v>14843.59</v>
      </c>
      <c r="AC12" s="685"/>
      <c r="AD12" s="686"/>
      <c r="AE12" s="684">
        <v>3908.24</v>
      </c>
      <c r="AF12" s="685"/>
      <c r="AG12" s="685">
        <v>18751.830000000002</v>
      </c>
      <c r="AH12" s="686"/>
    </row>
    <row r="13" spans="1:34" ht="16.8" x14ac:dyDescent="0.25">
      <c r="A13" s="690" t="s">
        <v>167</v>
      </c>
      <c r="B13" s="691"/>
      <c r="C13" s="691"/>
      <c r="D13" s="692"/>
      <c r="E13" s="693" t="s">
        <v>168</v>
      </c>
      <c r="F13" s="694"/>
      <c r="G13" s="694"/>
      <c r="H13" s="694"/>
      <c r="I13" s="694"/>
      <c r="J13" s="695"/>
      <c r="K13" s="4">
        <v>24</v>
      </c>
      <c r="L13" s="681">
        <v>24</v>
      </c>
      <c r="M13" s="682"/>
      <c r="N13" s="683"/>
      <c r="O13" s="696">
        <v>904.51</v>
      </c>
      <c r="P13" s="697"/>
      <c r="Q13" s="698"/>
      <c r="R13" s="696">
        <v>160.63999999999999</v>
      </c>
      <c r="S13" s="697"/>
      <c r="T13" s="697"/>
      <c r="U13" s="698"/>
      <c r="V13" s="684">
        <v>1065.1500000000001</v>
      </c>
      <c r="W13" s="685"/>
      <c r="X13" s="686"/>
      <c r="Y13" s="681">
        <v>24</v>
      </c>
      <c r="Z13" s="682"/>
      <c r="AA13" s="683"/>
      <c r="AB13" s="684">
        <v>17419.580000000002</v>
      </c>
      <c r="AC13" s="685"/>
      <c r="AD13" s="686"/>
      <c r="AE13" s="684">
        <v>7218.05</v>
      </c>
      <c r="AF13" s="685"/>
      <c r="AG13" s="685">
        <v>24637.63</v>
      </c>
      <c r="AH13" s="686"/>
    </row>
    <row r="14" spans="1:34" ht="16.8" x14ac:dyDescent="0.25">
      <c r="A14" s="690" t="s">
        <v>169</v>
      </c>
      <c r="B14" s="691"/>
      <c r="C14" s="691"/>
      <c r="D14" s="692"/>
      <c r="E14" s="693" t="s">
        <v>170</v>
      </c>
      <c r="F14" s="694"/>
      <c r="G14" s="694"/>
      <c r="H14" s="694"/>
      <c r="I14" s="694"/>
      <c r="J14" s="695"/>
      <c r="K14" s="4">
        <v>72</v>
      </c>
      <c r="L14" s="681">
        <v>69</v>
      </c>
      <c r="M14" s="682"/>
      <c r="N14" s="683"/>
      <c r="O14" s="696">
        <v>882.81</v>
      </c>
      <c r="P14" s="697"/>
      <c r="Q14" s="698"/>
      <c r="R14" s="696">
        <v>130.72</v>
      </c>
      <c r="S14" s="697"/>
      <c r="T14" s="697"/>
      <c r="U14" s="698"/>
      <c r="V14" s="684">
        <v>1013.53</v>
      </c>
      <c r="W14" s="685"/>
      <c r="X14" s="686"/>
      <c r="Y14" s="681">
        <v>69</v>
      </c>
      <c r="Z14" s="682"/>
      <c r="AA14" s="683"/>
      <c r="AB14" s="684">
        <v>15063.89</v>
      </c>
      <c r="AC14" s="685"/>
      <c r="AD14" s="686"/>
      <c r="AE14" s="684">
        <v>3265.02</v>
      </c>
      <c r="AF14" s="685"/>
      <c r="AG14" s="685">
        <v>18328.91</v>
      </c>
      <c r="AH14" s="686"/>
    </row>
    <row r="15" spans="1:34" ht="16.8" x14ac:dyDescent="0.25">
      <c r="A15" s="690" t="s">
        <v>171</v>
      </c>
      <c r="B15" s="691"/>
      <c r="C15" s="691"/>
      <c r="D15" s="692"/>
      <c r="E15" s="693" t="s">
        <v>172</v>
      </c>
      <c r="F15" s="694"/>
      <c r="G15" s="694"/>
      <c r="H15" s="694"/>
      <c r="I15" s="694"/>
      <c r="J15" s="695"/>
      <c r="K15" s="4">
        <v>7</v>
      </c>
      <c r="L15" s="681">
        <v>7</v>
      </c>
      <c r="M15" s="682"/>
      <c r="N15" s="683"/>
      <c r="O15" s="696">
        <v>941.55</v>
      </c>
      <c r="P15" s="697"/>
      <c r="Q15" s="698"/>
      <c r="R15" s="696">
        <v>224.85</v>
      </c>
      <c r="S15" s="697"/>
      <c r="T15" s="697"/>
      <c r="U15" s="698"/>
      <c r="V15" s="684">
        <v>1166.4000000000001</v>
      </c>
      <c r="W15" s="685"/>
      <c r="X15" s="686"/>
      <c r="Y15" s="681">
        <v>7</v>
      </c>
      <c r="Z15" s="682"/>
      <c r="AA15" s="683"/>
      <c r="AB15" s="684">
        <v>20466.740000000002</v>
      </c>
      <c r="AC15" s="685"/>
      <c r="AD15" s="686"/>
      <c r="AE15" s="684">
        <v>6347.89</v>
      </c>
      <c r="AF15" s="685"/>
      <c r="AG15" s="685">
        <v>26814.63</v>
      </c>
      <c r="AH15" s="686"/>
    </row>
    <row r="16" spans="1:34" ht="16.8" x14ac:dyDescent="0.25">
      <c r="A16" s="690" t="s">
        <v>173</v>
      </c>
      <c r="B16" s="691"/>
      <c r="C16" s="691"/>
      <c r="D16" s="692"/>
      <c r="E16" s="693" t="s">
        <v>174</v>
      </c>
      <c r="F16" s="694"/>
      <c r="G16" s="694"/>
      <c r="H16" s="694"/>
      <c r="I16" s="694"/>
      <c r="J16" s="695"/>
      <c r="K16" s="4">
        <v>30</v>
      </c>
      <c r="L16" s="681">
        <v>30</v>
      </c>
      <c r="M16" s="682"/>
      <c r="N16" s="683"/>
      <c r="O16" s="696">
        <v>881.9</v>
      </c>
      <c r="P16" s="697"/>
      <c r="Q16" s="698"/>
      <c r="R16" s="696">
        <v>121.24</v>
      </c>
      <c r="S16" s="697"/>
      <c r="T16" s="697"/>
      <c r="U16" s="698"/>
      <c r="V16" s="684">
        <v>1003.14</v>
      </c>
      <c r="W16" s="685"/>
      <c r="X16" s="686"/>
      <c r="Y16" s="681">
        <v>27</v>
      </c>
      <c r="Z16" s="682"/>
      <c r="AA16" s="683"/>
      <c r="AB16" s="684">
        <v>15414.9</v>
      </c>
      <c r="AC16" s="685"/>
      <c r="AD16" s="686"/>
      <c r="AE16" s="684">
        <v>2756.56</v>
      </c>
      <c r="AF16" s="685"/>
      <c r="AG16" s="685">
        <v>18171.46</v>
      </c>
      <c r="AH16" s="686"/>
    </row>
    <row r="17" spans="1:34" ht="16.8" x14ac:dyDescent="0.25">
      <c r="A17" s="690" t="s">
        <v>175</v>
      </c>
      <c r="B17" s="691"/>
      <c r="C17" s="691"/>
      <c r="D17" s="692"/>
      <c r="E17" s="693" t="s">
        <v>176</v>
      </c>
      <c r="F17" s="694"/>
      <c r="G17" s="694"/>
      <c r="H17" s="694"/>
      <c r="I17" s="694"/>
      <c r="J17" s="695"/>
      <c r="K17" s="4">
        <v>29</v>
      </c>
      <c r="L17" s="681">
        <v>29</v>
      </c>
      <c r="M17" s="682"/>
      <c r="N17" s="683"/>
      <c r="O17" s="696">
        <v>986.39</v>
      </c>
      <c r="P17" s="697"/>
      <c r="Q17" s="698"/>
      <c r="R17" s="696">
        <v>170.2</v>
      </c>
      <c r="S17" s="697"/>
      <c r="T17" s="697"/>
      <c r="U17" s="698"/>
      <c r="V17" s="684">
        <v>1156.5899999999999</v>
      </c>
      <c r="W17" s="685"/>
      <c r="X17" s="686"/>
      <c r="Y17" s="681">
        <v>28</v>
      </c>
      <c r="Z17" s="682"/>
      <c r="AA17" s="683"/>
      <c r="AB17" s="684">
        <v>15432.83</v>
      </c>
      <c r="AC17" s="685"/>
      <c r="AD17" s="686"/>
      <c r="AE17" s="684">
        <v>2232.5100000000002</v>
      </c>
      <c r="AF17" s="685"/>
      <c r="AG17" s="685">
        <v>17665.34</v>
      </c>
      <c r="AH17" s="686"/>
    </row>
    <row r="18" spans="1:34" ht="16.8" x14ac:dyDescent="0.25">
      <c r="A18" s="690" t="s">
        <v>177</v>
      </c>
      <c r="B18" s="691"/>
      <c r="C18" s="691"/>
      <c r="D18" s="692"/>
      <c r="E18" s="693" t="s">
        <v>178</v>
      </c>
      <c r="F18" s="694"/>
      <c r="G18" s="694"/>
      <c r="H18" s="694"/>
      <c r="I18" s="694"/>
      <c r="J18" s="695"/>
      <c r="K18" s="4">
        <v>26</v>
      </c>
      <c r="L18" s="681">
        <v>26</v>
      </c>
      <c r="M18" s="682"/>
      <c r="N18" s="683"/>
      <c r="O18" s="684">
        <v>1025.67</v>
      </c>
      <c r="P18" s="685"/>
      <c r="Q18" s="686"/>
      <c r="R18" s="696">
        <v>161.99</v>
      </c>
      <c r="S18" s="697"/>
      <c r="T18" s="697"/>
      <c r="U18" s="698"/>
      <c r="V18" s="684">
        <v>1187.6500000000001</v>
      </c>
      <c r="W18" s="685"/>
      <c r="X18" s="686"/>
      <c r="Y18" s="681">
        <v>26</v>
      </c>
      <c r="Z18" s="682"/>
      <c r="AA18" s="683"/>
      <c r="AB18" s="684">
        <v>14727.46</v>
      </c>
      <c r="AC18" s="685"/>
      <c r="AD18" s="686"/>
      <c r="AE18" s="684">
        <v>2555.4299999999998</v>
      </c>
      <c r="AF18" s="685"/>
      <c r="AG18" s="685">
        <v>17282.88</v>
      </c>
      <c r="AH18" s="686"/>
    </row>
    <row r="19" spans="1:34" ht="16.8" x14ac:dyDescent="0.25">
      <c r="A19" s="690" t="s">
        <v>179</v>
      </c>
      <c r="B19" s="691"/>
      <c r="C19" s="691"/>
      <c r="D19" s="692"/>
      <c r="E19" s="693" t="s">
        <v>180</v>
      </c>
      <c r="F19" s="694"/>
      <c r="G19" s="694"/>
      <c r="H19" s="694"/>
      <c r="I19" s="694"/>
      <c r="J19" s="695"/>
      <c r="K19" s="4">
        <v>13</v>
      </c>
      <c r="L19" s="681">
        <v>12</v>
      </c>
      <c r="M19" s="682"/>
      <c r="N19" s="683"/>
      <c r="O19" s="684">
        <v>1147.6300000000001</v>
      </c>
      <c r="P19" s="685"/>
      <c r="Q19" s="686"/>
      <c r="R19" s="696">
        <v>162.49</v>
      </c>
      <c r="S19" s="697"/>
      <c r="T19" s="697"/>
      <c r="U19" s="698"/>
      <c r="V19" s="684">
        <v>1310.1199999999999</v>
      </c>
      <c r="W19" s="685"/>
      <c r="X19" s="686"/>
      <c r="Y19" s="681">
        <v>13</v>
      </c>
      <c r="Z19" s="682"/>
      <c r="AA19" s="683"/>
      <c r="AB19" s="684">
        <v>17240.400000000001</v>
      </c>
      <c r="AC19" s="685"/>
      <c r="AD19" s="686"/>
      <c r="AE19" s="684">
        <v>2430.83</v>
      </c>
      <c r="AF19" s="685"/>
      <c r="AG19" s="685">
        <v>19671.22</v>
      </c>
      <c r="AH19" s="686"/>
    </row>
    <row r="20" spans="1:34" ht="16.8" x14ac:dyDescent="0.25">
      <c r="A20" s="690" t="s">
        <v>181</v>
      </c>
      <c r="B20" s="691"/>
      <c r="C20" s="691"/>
      <c r="D20" s="692"/>
      <c r="E20" s="693" t="s">
        <v>182</v>
      </c>
      <c r="F20" s="694"/>
      <c r="G20" s="694"/>
      <c r="H20" s="694"/>
      <c r="I20" s="694"/>
      <c r="J20" s="695"/>
      <c r="K20" s="4">
        <v>18</v>
      </c>
      <c r="L20" s="681">
        <v>18</v>
      </c>
      <c r="M20" s="682"/>
      <c r="N20" s="683"/>
      <c r="O20" s="684">
        <v>1331.1</v>
      </c>
      <c r="P20" s="685"/>
      <c r="Q20" s="686"/>
      <c r="R20" s="696">
        <v>232.26</v>
      </c>
      <c r="S20" s="697"/>
      <c r="T20" s="697"/>
      <c r="U20" s="698"/>
      <c r="V20" s="684">
        <v>1563.36</v>
      </c>
      <c r="W20" s="685"/>
      <c r="X20" s="686"/>
      <c r="Y20" s="681">
        <v>16</v>
      </c>
      <c r="Z20" s="682"/>
      <c r="AA20" s="683"/>
      <c r="AB20" s="684">
        <v>14463.73</v>
      </c>
      <c r="AC20" s="685"/>
      <c r="AD20" s="686"/>
      <c r="AE20" s="684">
        <v>1314.56</v>
      </c>
      <c r="AF20" s="685"/>
      <c r="AG20" s="685">
        <v>15778.28</v>
      </c>
      <c r="AH20" s="686"/>
    </row>
    <row r="21" spans="1:34" ht="16.8" x14ac:dyDescent="0.25">
      <c r="A21" s="690" t="s">
        <v>183</v>
      </c>
      <c r="B21" s="691"/>
      <c r="C21" s="691"/>
      <c r="D21" s="692"/>
      <c r="E21" s="693" t="s">
        <v>184</v>
      </c>
      <c r="F21" s="694"/>
      <c r="G21" s="694"/>
      <c r="H21" s="694"/>
      <c r="I21" s="694"/>
      <c r="J21" s="695"/>
      <c r="K21" s="4">
        <v>4</v>
      </c>
      <c r="L21" s="681">
        <v>4</v>
      </c>
      <c r="M21" s="682"/>
      <c r="N21" s="683"/>
      <c r="O21" s="684">
        <v>1538.13</v>
      </c>
      <c r="P21" s="685"/>
      <c r="Q21" s="686"/>
      <c r="R21" s="696">
        <v>360.06</v>
      </c>
      <c r="S21" s="697"/>
      <c r="T21" s="697"/>
      <c r="U21" s="698"/>
      <c r="V21" s="684">
        <v>1898.19</v>
      </c>
      <c r="W21" s="685"/>
      <c r="X21" s="686"/>
      <c r="Y21" s="681">
        <v>4</v>
      </c>
      <c r="Z21" s="682"/>
      <c r="AA21" s="683"/>
      <c r="AB21" s="684">
        <v>17262.66</v>
      </c>
      <c r="AC21" s="685"/>
      <c r="AD21" s="686"/>
      <c r="AE21" s="684">
        <v>3360.41</v>
      </c>
      <c r="AF21" s="685"/>
      <c r="AG21" s="685">
        <v>20623.07</v>
      </c>
      <c r="AH21" s="686"/>
    </row>
    <row r="22" spans="1:34" ht="16.8" x14ac:dyDescent="0.25">
      <c r="A22" s="665"/>
      <c r="B22" s="666"/>
      <c r="C22" s="666"/>
      <c r="D22" s="667"/>
      <c r="E22" s="6"/>
      <c r="F22" s="7"/>
      <c r="G22" s="669" t="s">
        <v>185</v>
      </c>
      <c r="H22" s="669"/>
      <c r="I22" s="669"/>
      <c r="J22" s="670"/>
      <c r="K22" s="12">
        <v>902</v>
      </c>
      <c r="L22" s="707">
        <v>880</v>
      </c>
      <c r="M22" s="708"/>
      <c r="N22" s="709"/>
      <c r="O22" s="710">
        <v>466.72</v>
      </c>
      <c r="P22" s="711"/>
      <c r="Q22" s="712"/>
      <c r="R22" s="710">
        <v>250.47</v>
      </c>
      <c r="S22" s="711"/>
      <c r="T22" s="711"/>
      <c r="U22" s="712"/>
      <c r="V22" s="710">
        <v>717.19</v>
      </c>
      <c r="W22" s="711"/>
      <c r="X22" s="712"/>
      <c r="Y22" s="707">
        <v>834</v>
      </c>
      <c r="Z22" s="708"/>
      <c r="AA22" s="709"/>
      <c r="AB22" s="713">
        <v>30265.94</v>
      </c>
      <c r="AC22" s="714"/>
      <c r="AD22" s="715"/>
      <c r="AE22" s="713">
        <v>23009.7</v>
      </c>
      <c r="AF22" s="714"/>
      <c r="AG22" s="714">
        <v>53275.63</v>
      </c>
      <c r="AH22" s="715"/>
    </row>
  </sheetData>
  <mergeCells count="218">
    <mergeCell ref="AG21:AH21"/>
    <mergeCell ref="V20:X20"/>
    <mergeCell ref="Y20:AA20"/>
    <mergeCell ref="AB20:AD20"/>
    <mergeCell ref="AE20:AF20"/>
    <mergeCell ref="AG20:AH20"/>
    <mergeCell ref="Y22:AA22"/>
    <mergeCell ref="AB22:AD22"/>
    <mergeCell ref="AE22:AF22"/>
    <mergeCell ref="AG22:AH22"/>
    <mergeCell ref="R21:U21"/>
    <mergeCell ref="V21:X21"/>
    <mergeCell ref="Y21:AA21"/>
    <mergeCell ref="AB21:AD21"/>
    <mergeCell ref="AE21:AF21"/>
    <mergeCell ref="A22:D22"/>
    <mergeCell ref="G22:J22"/>
    <mergeCell ref="L22:N22"/>
    <mergeCell ref="O22:Q22"/>
    <mergeCell ref="R22:U22"/>
    <mergeCell ref="V22:X22"/>
    <mergeCell ref="A21:D21"/>
    <mergeCell ref="E21:F21"/>
    <mergeCell ref="G21:J21"/>
    <mergeCell ref="L21:N21"/>
    <mergeCell ref="O21:Q21"/>
    <mergeCell ref="AB17:AD17"/>
    <mergeCell ref="AE17:AF17"/>
    <mergeCell ref="AG17:AH17"/>
    <mergeCell ref="R17:U17"/>
    <mergeCell ref="AG19:AH19"/>
    <mergeCell ref="A20:D20"/>
    <mergeCell ref="E20:J20"/>
    <mergeCell ref="L20:N20"/>
    <mergeCell ref="O20:Q20"/>
    <mergeCell ref="R20:U20"/>
    <mergeCell ref="A19:D19"/>
    <mergeCell ref="E19:F19"/>
    <mergeCell ref="G19:J19"/>
    <mergeCell ref="L19:N19"/>
    <mergeCell ref="O19:Q19"/>
    <mergeCell ref="R19:U19"/>
    <mergeCell ref="V19:X19"/>
    <mergeCell ref="Y19:AA19"/>
    <mergeCell ref="AB19:AD19"/>
    <mergeCell ref="AE19:AF19"/>
    <mergeCell ref="AG16:AH16"/>
    <mergeCell ref="V15:X15"/>
    <mergeCell ref="Y15:AA15"/>
    <mergeCell ref="AB15:AD15"/>
    <mergeCell ref="AE15:AF15"/>
    <mergeCell ref="AG15:AH15"/>
    <mergeCell ref="A18:D18"/>
    <mergeCell ref="E18:F18"/>
    <mergeCell ref="G18:J18"/>
    <mergeCell ref="L18:N18"/>
    <mergeCell ref="O18:Q18"/>
    <mergeCell ref="A17:D17"/>
    <mergeCell ref="E17:F17"/>
    <mergeCell ref="G17:J17"/>
    <mergeCell ref="L17:N17"/>
    <mergeCell ref="O17:Q17"/>
    <mergeCell ref="R18:U18"/>
    <mergeCell ref="V18:X18"/>
    <mergeCell ref="Y18:AA18"/>
    <mergeCell ref="AB18:AD18"/>
    <mergeCell ref="AE18:AF18"/>
    <mergeCell ref="AG18:AH18"/>
    <mergeCell ref="V17:X17"/>
    <mergeCell ref="Y17:AA17"/>
    <mergeCell ref="A16:D16"/>
    <mergeCell ref="E16:F16"/>
    <mergeCell ref="G16:J16"/>
    <mergeCell ref="L16:N16"/>
    <mergeCell ref="O16:Q16"/>
    <mergeCell ref="V14:X14"/>
    <mergeCell ref="Y14:AA14"/>
    <mergeCell ref="AB14:AD14"/>
    <mergeCell ref="AE14:AF14"/>
    <mergeCell ref="R16:U16"/>
    <mergeCell ref="V16:X16"/>
    <mergeCell ref="Y16:AA16"/>
    <mergeCell ref="AB16:AD16"/>
    <mergeCell ref="AE16:AF16"/>
    <mergeCell ref="AG14:AH14"/>
    <mergeCell ref="A15:D15"/>
    <mergeCell ref="E15:J15"/>
    <mergeCell ref="L15:N15"/>
    <mergeCell ref="O15:Q15"/>
    <mergeCell ref="R15:U15"/>
    <mergeCell ref="Y13:AA13"/>
    <mergeCell ref="AB13:AD13"/>
    <mergeCell ref="AE13:AF13"/>
    <mergeCell ref="AG13:AH13"/>
    <mergeCell ref="A14:D14"/>
    <mergeCell ref="E14:F14"/>
    <mergeCell ref="G14:J14"/>
    <mergeCell ref="L14:N14"/>
    <mergeCell ref="O14:Q14"/>
    <mergeCell ref="R14:U14"/>
    <mergeCell ref="A13:D13"/>
    <mergeCell ref="E13:J13"/>
    <mergeCell ref="L13:N13"/>
    <mergeCell ref="O13:Q13"/>
    <mergeCell ref="R13:U13"/>
    <mergeCell ref="V13:X13"/>
    <mergeCell ref="V12:X12"/>
    <mergeCell ref="Y12:AA12"/>
    <mergeCell ref="AB12:AD12"/>
    <mergeCell ref="AE12:AF12"/>
    <mergeCell ref="AG12:AH12"/>
    <mergeCell ref="V11:X11"/>
    <mergeCell ref="Y11:AA11"/>
    <mergeCell ref="AB11:AD11"/>
    <mergeCell ref="AE11:AF11"/>
    <mergeCell ref="AG11:AH11"/>
    <mergeCell ref="A12:D12"/>
    <mergeCell ref="E12:J12"/>
    <mergeCell ref="L12:N12"/>
    <mergeCell ref="O12:Q12"/>
    <mergeCell ref="R12:U12"/>
    <mergeCell ref="A11:D11"/>
    <mergeCell ref="E11:J11"/>
    <mergeCell ref="L11:N11"/>
    <mergeCell ref="O11:Q11"/>
    <mergeCell ref="R11:U11"/>
    <mergeCell ref="AG8:AH8"/>
    <mergeCell ref="A9:D9"/>
    <mergeCell ref="E9:J9"/>
    <mergeCell ref="L9:N9"/>
    <mergeCell ref="O9:Q9"/>
    <mergeCell ref="R9:U9"/>
    <mergeCell ref="V9:X9"/>
    <mergeCell ref="Y10:AA10"/>
    <mergeCell ref="AB10:AD10"/>
    <mergeCell ref="AE10:AF10"/>
    <mergeCell ref="AG10:AH10"/>
    <mergeCell ref="Y9:AA9"/>
    <mergeCell ref="AB9:AD9"/>
    <mergeCell ref="AE9:AF9"/>
    <mergeCell ref="AG9:AH9"/>
    <mergeCell ref="A10:D10"/>
    <mergeCell ref="E10:J10"/>
    <mergeCell ref="L10:N10"/>
    <mergeCell ref="O10:Q10"/>
    <mergeCell ref="R10:U10"/>
    <mergeCell ref="V10:X10"/>
    <mergeCell ref="A8:D8"/>
    <mergeCell ref="E8:J8"/>
    <mergeCell ref="L8:N8"/>
    <mergeCell ref="O8:Q8"/>
    <mergeCell ref="R8:U8"/>
    <mergeCell ref="V8:X8"/>
    <mergeCell ref="Y8:AA8"/>
    <mergeCell ref="AB8:AD8"/>
    <mergeCell ref="AE8:AF8"/>
    <mergeCell ref="Y6:AA6"/>
    <mergeCell ref="AB6:AD6"/>
    <mergeCell ref="AE6:AF6"/>
    <mergeCell ref="AG6:AH6"/>
    <mergeCell ref="A7:D7"/>
    <mergeCell ref="E7:J7"/>
    <mergeCell ref="L7:N7"/>
    <mergeCell ref="O7:Q7"/>
    <mergeCell ref="R7:U7"/>
    <mergeCell ref="V7:X7"/>
    <mergeCell ref="Y7:AA7"/>
    <mergeCell ref="AB7:AD7"/>
    <mergeCell ref="AE7:AF7"/>
    <mergeCell ref="AG7:AH7"/>
    <mergeCell ref="A6:D6"/>
    <mergeCell ref="E6:J6"/>
    <mergeCell ref="L6:N6"/>
    <mergeCell ref="O6:Q6"/>
    <mergeCell ref="R6:U6"/>
    <mergeCell ref="V6:X6"/>
    <mergeCell ref="Y5:AA5"/>
    <mergeCell ref="AB5:AD5"/>
    <mergeCell ref="AE5:AF5"/>
    <mergeCell ref="AG5:AH5"/>
    <mergeCell ref="V4:X4"/>
    <mergeCell ref="Y4:AA4"/>
    <mergeCell ref="A5:D5"/>
    <mergeCell ref="E5:J5"/>
    <mergeCell ref="L5:N5"/>
    <mergeCell ref="O5:Q5"/>
    <mergeCell ref="R5:U5"/>
    <mergeCell ref="V5:X5"/>
    <mergeCell ref="AB4:AD4"/>
    <mergeCell ref="AE4:AF4"/>
    <mergeCell ref="AG4:AH4"/>
    <mergeCell ref="A4:D4"/>
    <mergeCell ref="E4:J4"/>
    <mergeCell ref="L4:N4"/>
    <mergeCell ref="O4:P4"/>
    <mergeCell ref="R4:S4"/>
    <mergeCell ref="T4:U4"/>
    <mergeCell ref="Y2:AA2"/>
    <mergeCell ref="AB2:AD2"/>
    <mergeCell ref="AE2:AF2"/>
    <mergeCell ref="AG2:AH2"/>
    <mergeCell ref="A3:D3"/>
    <mergeCell ref="E3:J3"/>
    <mergeCell ref="L3:N3"/>
    <mergeCell ref="O3:P3"/>
    <mergeCell ref="R3:S3"/>
    <mergeCell ref="T3:U3"/>
    <mergeCell ref="A2:J2"/>
    <mergeCell ref="L2:N2"/>
    <mergeCell ref="O2:P2"/>
    <mergeCell ref="Q2:S2"/>
    <mergeCell ref="T2:U2"/>
    <mergeCell ref="V2:X2"/>
    <mergeCell ref="V3:X3"/>
    <mergeCell ref="Y3:AA3"/>
    <mergeCell ref="AB3:AD3"/>
    <mergeCell ref="AE3:AF3"/>
    <mergeCell ref="AG3:A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1B319-44D6-4B57-A078-4A1A18839F0B}">
  <dimension ref="A1:P95"/>
  <sheetViews>
    <sheetView zoomScale="60" zoomScaleNormal="60" workbookViewId="0">
      <pane xSplit="4" ySplit="6" topLeftCell="E37" activePane="bottomRight" state="frozen"/>
      <selection pane="topRight" activeCell="E1" sqref="E1"/>
      <selection pane="bottomLeft" activeCell="A7" sqref="A7"/>
      <selection pane="bottomRight" activeCell="A3" sqref="A3:P6"/>
    </sheetView>
  </sheetViews>
  <sheetFormatPr defaultColWidth="9" defaultRowHeight="27" x14ac:dyDescent="0.75"/>
  <cols>
    <col min="1" max="1" width="6.09765625" style="435" customWidth="1"/>
    <col min="2" max="2" width="16.3984375" style="435" customWidth="1"/>
    <col min="3" max="3" width="11.296875" style="435" customWidth="1"/>
    <col min="4" max="4" width="28.8984375" style="435" customWidth="1"/>
    <col min="5" max="5" width="15.3984375" style="436" customWidth="1"/>
    <col min="6" max="6" width="17" style="436" customWidth="1"/>
    <col min="7" max="7" width="18.8984375" style="436" customWidth="1"/>
    <col min="8" max="8" width="16.09765625" style="436" customWidth="1"/>
    <col min="9" max="9" width="17.59765625" style="436" customWidth="1"/>
    <col min="10" max="10" width="16.59765625" style="436" customWidth="1"/>
    <col min="11" max="11" width="18.296875" style="436" customWidth="1"/>
    <col min="12" max="12" width="16.69921875" style="436" customWidth="1"/>
    <col min="13" max="14" width="19.09765625" style="436" customWidth="1"/>
    <col min="15" max="15" width="12.69921875" style="436" customWidth="1"/>
    <col min="16" max="16" width="14.8984375" style="435" customWidth="1"/>
    <col min="17" max="256" width="9" style="435"/>
    <col min="257" max="257" width="6.09765625" style="435" customWidth="1"/>
    <col min="258" max="258" width="16.3984375" style="435" customWidth="1"/>
    <col min="259" max="259" width="11.296875" style="435" customWidth="1"/>
    <col min="260" max="260" width="28.8984375" style="435" customWidth="1"/>
    <col min="261" max="261" width="15.3984375" style="435" customWidth="1"/>
    <col min="262" max="262" width="17" style="435" customWidth="1"/>
    <col min="263" max="263" width="18.8984375" style="435" customWidth="1"/>
    <col min="264" max="264" width="16.09765625" style="435" customWidth="1"/>
    <col min="265" max="265" width="17.59765625" style="435" customWidth="1"/>
    <col min="266" max="266" width="16.59765625" style="435" customWidth="1"/>
    <col min="267" max="267" width="18.296875" style="435" customWidth="1"/>
    <col min="268" max="268" width="16.69921875" style="435" customWidth="1"/>
    <col min="269" max="270" width="19.09765625" style="435" customWidth="1"/>
    <col min="271" max="271" width="12.69921875" style="435" customWidth="1"/>
    <col min="272" max="272" width="14.8984375" style="435" customWidth="1"/>
    <col min="273" max="512" width="9" style="435"/>
    <col min="513" max="513" width="6.09765625" style="435" customWidth="1"/>
    <col min="514" max="514" width="16.3984375" style="435" customWidth="1"/>
    <col min="515" max="515" width="11.296875" style="435" customWidth="1"/>
    <col min="516" max="516" width="28.8984375" style="435" customWidth="1"/>
    <col min="517" max="517" width="15.3984375" style="435" customWidth="1"/>
    <col min="518" max="518" width="17" style="435" customWidth="1"/>
    <col min="519" max="519" width="18.8984375" style="435" customWidth="1"/>
    <col min="520" max="520" width="16.09765625" style="435" customWidth="1"/>
    <col min="521" max="521" width="17.59765625" style="435" customWidth="1"/>
    <col min="522" max="522" width="16.59765625" style="435" customWidth="1"/>
    <col min="523" max="523" width="18.296875" style="435" customWidth="1"/>
    <col min="524" max="524" width="16.69921875" style="435" customWidth="1"/>
    <col min="525" max="526" width="19.09765625" style="435" customWidth="1"/>
    <col min="527" max="527" width="12.69921875" style="435" customWidth="1"/>
    <col min="528" max="528" width="14.8984375" style="435" customWidth="1"/>
    <col min="529" max="768" width="9" style="435"/>
    <col min="769" max="769" width="6.09765625" style="435" customWidth="1"/>
    <col min="770" max="770" width="16.3984375" style="435" customWidth="1"/>
    <col min="771" max="771" width="11.296875" style="435" customWidth="1"/>
    <col min="772" max="772" width="28.8984375" style="435" customWidth="1"/>
    <col min="773" max="773" width="15.3984375" style="435" customWidth="1"/>
    <col min="774" max="774" width="17" style="435" customWidth="1"/>
    <col min="775" max="775" width="18.8984375" style="435" customWidth="1"/>
    <col min="776" max="776" width="16.09765625" style="435" customWidth="1"/>
    <col min="777" max="777" width="17.59765625" style="435" customWidth="1"/>
    <col min="778" max="778" width="16.59765625" style="435" customWidth="1"/>
    <col min="779" max="779" width="18.296875" style="435" customWidth="1"/>
    <col min="780" max="780" width="16.69921875" style="435" customWidth="1"/>
    <col min="781" max="782" width="19.09765625" style="435" customWidth="1"/>
    <col min="783" max="783" width="12.69921875" style="435" customWidth="1"/>
    <col min="784" max="784" width="14.8984375" style="435" customWidth="1"/>
    <col min="785" max="1024" width="9" style="435"/>
    <col min="1025" max="1025" width="6.09765625" style="435" customWidth="1"/>
    <col min="1026" max="1026" width="16.3984375" style="435" customWidth="1"/>
    <col min="1027" max="1027" width="11.296875" style="435" customWidth="1"/>
    <col min="1028" max="1028" width="28.8984375" style="435" customWidth="1"/>
    <col min="1029" max="1029" width="15.3984375" style="435" customWidth="1"/>
    <col min="1030" max="1030" width="17" style="435" customWidth="1"/>
    <col min="1031" max="1031" width="18.8984375" style="435" customWidth="1"/>
    <col min="1032" max="1032" width="16.09765625" style="435" customWidth="1"/>
    <col min="1033" max="1033" width="17.59765625" style="435" customWidth="1"/>
    <col min="1034" max="1034" width="16.59765625" style="435" customWidth="1"/>
    <col min="1035" max="1035" width="18.296875" style="435" customWidth="1"/>
    <col min="1036" max="1036" width="16.69921875" style="435" customWidth="1"/>
    <col min="1037" max="1038" width="19.09765625" style="435" customWidth="1"/>
    <col min="1039" max="1039" width="12.69921875" style="435" customWidth="1"/>
    <col min="1040" max="1040" width="14.8984375" style="435" customWidth="1"/>
    <col min="1041" max="1280" width="9" style="435"/>
    <col min="1281" max="1281" width="6.09765625" style="435" customWidth="1"/>
    <col min="1282" max="1282" width="16.3984375" style="435" customWidth="1"/>
    <col min="1283" max="1283" width="11.296875" style="435" customWidth="1"/>
    <col min="1284" max="1284" width="28.8984375" style="435" customWidth="1"/>
    <col min="1285" max="1285" width="15.3984375" style="435" customWidth="1"/>
    <col min="1286" max="1286" width="17" style="435" customWidth="1"/>
    <col min="1287" max="1287" width="18.8984375" style="435" customWidth="1"/>
    <col min="1288" max="1288" width="16.09765625" style="435" customWidth="1"/>
    <col min="1289" max="1289" width="17.59765625" style="435" customWidth="1"/>
    <col min="1290" max="1290" width="16.59765625" style="435" customWidth="1"/>
    <col min="1291" max="1291" width="18.296875" style="435" customWidth="1"/>
    <col min="1292" max="1292" width="16.69921875" style="435" customWidth="1"/>
    <col min="1293" max="1294" width="19.09765625" style="435" customWidth="1"/>
    <col min="1295" max="1295" width="12.69921875" style="435" customWidth="1"/>
    <col min="1296" max="1296" width="14.8984375" style="435" customWidth="1"/>
    <col min="1297" max="1536" width="9" style="435"/>
    <col min="1537" max="1537" width="6.09765625" style="435" customWidth="1"/>
    <col min="1538" max="1538" width="16.3984375" style="435" customWidth="1"/>
    <col min="1539" max="1539" width="11.296875" style="435" customWidth="1"/>
    <col min="1540" max="1540" width="28.8984375" style="435" customWidth="1"/>
    <col min="1541" max="1541" width="15.3984375" style="435" customWidth="1"/>
    <col min="1542" max="1542" width="17" style="435" customWidth="1"/>
    <col min="1543" max="1543" width="18.8984375" style="435" customWidth="1"/>
    <col min="1544" max="1544" width="16.09765625" style="435" customWidth="1"/>
    <col min="1545" max="1545" width="17.59765625" style="435" customWidth="1"/>
    <col min="1546" max="1546" width="16.59765625" style="435" customWidth="1"/>
    <col min="1547" max="1547" width="18.296875" style="435" customWidth="1"/>
    <col min="1548" max="1548" width="16.69921875" style="435" customWidth="1"/>
    <col min="1549" max="1550" width="19.09765625" style="435" customWidth="1"/>
    <col min="1551" max="1551" width="12.69921875" style="435" customWidth="1"/>
    <col min="1552" max="1552" width="14.8984375" style="435" customWidth="1"/>
    <col min="1553" max="1792" width="9" style="435"/>
    <col min="1793" max="1793" width="6.09765625" style="435" customWidth="1"/>
    <col min="1794" max="1794" width="16.3984375" style="435" customWidth="1"/>
    <col min="1795" max="1795" width="11.296875" style="435" customWidth="1"/>
    <col min="1796" max="1796" width="28.8984375" style="435" customWidth="1"/>
    <col min="1797" max="1797" width="15.3984375" style="435" customWidth="1"/>
    <col min="1798" max="1798" width="17" style="435" customWidth="1"/>
    <col min="1799" max="1799" width="18.8984375" style="435" customWidth="1"/>
    <col min="1800" max="1800" width="16.09765625" style="435" customWidth="1"/>
    <col min="1801" max="1801" width="17.59765625" style="435" customWidth="1"/>
    <col min="1802" max="1802" width="16.59765625" style="435" customWidth="1"/>
    <col min="1803" max="1803" width="18.296875" style="435" customWidth="1"/>
    <col min="1804" max="1804" width="16.69921875" style="435" customWidth="1"/>
    <col min="1805" max="1806" width="19.09765625" style="435" customWidth="1"/>
    <col min="1807" max="1807" width="12.69921875" style="435" customWidth="1"/>
    <col min="1808" max="1808" width="14.8984375" style="435" customWidth="1"/>
    <col min="1809" max="2048" width="9" style="435"/>
    <col min="2049" max="2049" width="6.09765625" style="435" customWidth="1"/>
    <col min="2050" max="2050" width="16.3984375" style="435" customWidth="1"/>
    <col min="2051" max="2051" width="11.296875" style="435" customWidth="1"/>
    <col min="2052" max="2052" width="28.8984375" style="435" customWidth="1"/>
    <col min="2053" max="2053" width="15.3984375" style="435" customWidth="1"/>
    <col min="2054" max="2054" width="17" style="435" customWidth="1"/>
    <col min="2055" max="2055" width="18.8984375" style="435" customWidth="1"/>
    <col min="2056" max="2056" width="16.09765625" style="435" customWidth="1"/>
    <col min="2057" max="2057" width="17.59765625" style="435" customWidth="1"/>
    <col min="2058" max="2058" width="16.59765625" style="435" customWidth="1"/>
    <col min="2059" max="2059" width="18.296875" style="435" customWidth="1"/>
    <col min="2060" max="2060" width="16.69921875" style="435" customWidth="1"/>
    <col min="2061" max="2062" width="19.09765625" style="435" customWidth="1"/>
    <col min="2063" max="2063" width="12.69921875" style="435" customWidth="1"/>
    <col min="2064" max="2064" width="14.8984375" style="435" customWidth="1"/>
    <col min="2065" max="2304" width="9" style="435"/>
    <col min="2305" max="2305" width="6.09765625" style="435" customWidth="1"/>
    <col min="2306" max="2306" width="16.3984375" style="435" customWidth="1"/>
    <col min="2307" max="2307" width="11.296875" style="435" customWidth="1"/>
    <col min="2308" max="2308" width="28.8984375" style="435" customWidth="1"/>
    <col min="2309" max="2309" width="15.3984375" style="435" customWidth="1"/>
    <col min="2310" max="2310" width="17" style="435" customWidth="1"/>
    <col min="2311" max="2311" width="18.8984375" style="435" customWidth="1"/>
    <col min="2312" max="2312" width="16.09765625" style="435" customWidth="1"/>
    <col min="2313" max="2313" width="17.59765625" style="435" customWidth="1"/>
    <col min="2314" max="2314" width="16.59765625" style="435" customWidth="1"/>
    <col min="2315" max="2315" width="18.296875" style="435" customWidth="1"/>
    <col min="2316" max="2316" width="16.69921875" style="435" customWidth="1"/>
    <col min="2317" max="2318" width="19.09765625" style="435" customWidth="1"/>
    <col min="2319" max="2319" width="12.69921875" style="435" customWidth="1"/>
    <col min="2320" max="2320" width="14.8984375" style="435" customWidth="1"/>
    <col min="2321" max="2560" width="9" style="435"/>
    <col min="2561" max="2561" width="6.09765625" style="435" customWidth="1"/>
    <col min="2562" max="2562" width="16.3984375" style="435" customWidth="1"/>
    <col min="2563" max="2563" width="11.296875" style="435" customWidth="1"/>
    <col min="2564" max="2564" width="28.8984375" style="435" customWidth="1"/>
    <col min="2565" max="2565" width="15.3984375" style="435" customWidth="1"/>
    <col min="2566" max="2566" width="17" style="435" customWidth="1"/>
    <col min="2567" max="2567" width="18.8984375" style="435" customWidth="1"/>
    <col min="2568" max="2568" width="16.09765625" style="435" customWidth="1"/>
    <col min="2569" max="2569" width="17.59765625" style="435" customWidth="1"/>
    <col min="2570" max="2570" width="16.59765625" style="435" customWidth="1"/>
    <col min="2571" max="2571" width="18.296875" style="435" customWidth="1"/>
    <col min="2572" max="2572" width="16.69921875" style="435" customWidth="1"/>
    <col min="2573" max="2574" width="19.09765625" style="435" customWidth="1"/>
    <col min="2575" max="2575" width="12.69921875" style="435" customWidth="1"/>
    <col min="2576" max="2576" width="14.8984375" style="435" customWidth="1"/>
    <col min="2577" max="2816" width="9" style="435"/>
    <col min="2817" max="2817" width="6.09765625" style="435" customWidth="1"/>
    <col min="2818" max="2818" width="16.3984375" style="435" customWidth="1"/>
    <col min="2819" max="2819" width="11.296875" style="435" customWidth="1"/>
    <col min="2820" max="2820" width="28.8984375" style="435" customWidth="1"/>
    <col min="2821" max="2821" width="15.3984375" style="435" customWidth="1"/>
    <col min="2822" max="2822" width="17" style="435" customWidth="1"/>
    <col min="2823" max="2823" width="18.8984375" style="435" customWidth="1"/>
    <col min="2824" max="2824" width="16.09765625" style="435" customWidth="1"/>
    <col min="2825" max="2825" width="17.59765625" style="435" customWidth="1"/>
    <col min="2826" max="2826" width="16.59765625" style="435" customWidth="1"/>
    <col min="2827" max="2827" width="18.296875" style="435" customWidth="1"/>
    <col min="2828" max="2828" width="16.69921875" style="435" customWidth="1"/>
    <col min="2829" max="2830" width="19.09765625" style="435" customWidth="1"/>
    <col min="2831" max="2831" width="12.69921875" style="435" customWidth="1"/>
    <col min="2832" max="2832" width="14.8984375" style="435" customWidth="1"/>
    <col min="2833" max="3072" width="9" style="435"/>
    <col min="3073" max="3073" width="6.09765625" style="435" customWidth="1"/>
    <col min="3074" max="3074" width="16.3984375" style="435" customWidth="1"/>
    <col min="3075" max="3075" width="11.296875" style="435" customWidth="1"/>
    <col min="3076" max="3076" width="28.8984375" style="435" customWidth="1"/>
    <col min="3077" max="3077" width="15.3984375" style="435" customWidth="1"/>
    <col min="3078" max="3078" width="17" style="435" customWidth="1"/>
    <col min="3079" max="3079" width="18.8984375" style="435" customWidth="1"/>
    <col min="3080" max="3080" width="16.09765625" style="435" customWidth="1"/>
    <col min="3081" max="3081" width="17.59765625" style="435" customWidth="1"/>
    <col min="3082" max="3082" width="16.59765625" style="435" customWidth="1"/>
    <col min="3083" max="3083" width="18.296875" style="435" customWidth="1"/>
    <col min="3084" max="3084" width="16.69921875" style="435" customWidth="1"/>
    <col min="3085" max="3086" width="19.09765625" style="435" customWidth="1"/>
    <col min="3087" max="3087" width="12.69921875" style="435" customWidth="1"/>
    <col min="3088" max="3088" width="14.8984375" style="435" customWidth="1"/>
    <col min="3089" max="3328" width="9" style="435"/>
    <col min="3329" max="3329" width="6.09765625" style="435" customWidth="1"/>
    <col min="3330" max="3330" width="16.3984375" style="435" customWidth="1"/>
    <col min="3331" max="3331" width="11.296875" style="435" customWidth="1"/>
    <col min="3332" max="3332" width="28.8984375" style="435" customWidth="1"/>
    <col min="3333" max="3333" width="15.3984375" style="435" customWidth="1"/>
    <col min="3334" max="3334" width="17" style="435" customWidth="1"/>
    <col min="3335" max="3335" width="18.8984375" style="435" customWidth="1"/>
    <col min="3336" max="3336" width="16.09765625" style="435" customWidth="1"/>
    <col min="3337" max="3337" width="17.59765625" style="435" customWidth="1"/>
    <col min="3338" max="3338" width="16.59765625" style="435" customWidth="1"/>
    <col min="3339" max="3339" width="18.296875" style="435" customWidth="1"/>
    <col min="3340" max="3340" width="16.69921875" style="435" customWidth="1"/>
    <col min="3341" max="3342" width="19.09765625" style="435" customWidth="1"/>
    <col min="3343" max="3343" width="12.69921875" style="435" customWidth="1"/>
    <col min="3344" max="3344" width="14.8984375" style="435" customWidth="1"/>
    <col min="3345" max="3584" width="9" style="435"/>
    <col min="3585" max="3585" width="6.09765625" style="435" customWidth="1"/>
    <col min="3586" max="3586" width="16.3984375" style="435" customWidth="1"/>
    <col min="3587" max="3587" width="11.296875" style="435" customWidth="1"/>
    <col min="3588" max="3588" width="28.8984375" style="435" customWidth="1"/>
    <col min="3589" max="3589" width="15.3984375" style="435" customWidth="1"/>
    <col min="3590" max="3590" width="17" style="435" customWidth="1"/>
    <col min="3591" max="3591" width="18.8984375" style="435" customWidth="1"/>
    <col min="3592" max="3592" width="16.09765625" style="435" customWidth="1"/>
    <col min="3593" max="3593" width="17.59765625" style="435" customWidth="1"/>
    <col min="3594" max="3594" width="16.59765625" style="435" customWidth="1"/>
    <col min="3595" max="3595" width="18.296875" style="435" customWidth="1"/>
    <col min="3596" max="3596" width="16.69921875" style="435" customWidth="1"/>
    <col min="3597" max="3598" width="19.09765625" style="435" customWidth="1"/>
    <col min="3599" max="3599" width="12.69921875" style="435" customWidth="1"/>
    <col min="3600" max="3600" width="14.8984375" style="435" customWidth="1"/>
    <col min="3601" max="3840" width="9" style="435"/>
    <col min="3841" max="3841" width="6.09765625" style="435" customWidth="1"/>
    <col min="3842" max="3842" width="16.3984375" style="435" customWidth="1"/>
    <col min="3843" max="3843" width="11.296875" style="435" customWidth="1"/>
    <col min="3844" max="3844" width="28.8984375" style="435" customWidth="1"/>
    <col min="3845" max="3845" width="15.3984375" style="435" customWidth="1"/>
    <col min="3846" max="3846" width="17" style="435" customWidth="1"/>
    <col min="3847" max="3847" width="18.8984375" style="435" customWidth="1"/>
    <col min="3848" max="3848" width="16.09765625" style="435" customWidth="1"/>
    <col min="3849" max="3849" width="17.59765625" style="435" customWidth="1"/>
    <col min="3850" max="3850" width="16.59765625" style="435" customWidth="1"/>
    <col min="3851" max="3851" width="18.296875" style="435" customWidth="1"/>
    <col min="3852" max="3852" width="16.69921875" style="435" customWidth="1"/>
    <col min="3853" max="3854" width="19.09765625" style="435" customWidth="1"/>
    <col min="3855" max="3855" width="12.69921875" style="435" customWidth="1"/>
    <col min="3856" max="3856" width="14.8984375" style="435" customWidth="1"/>
    <col min="3857" max="4096" width="9" style="435"/>
    <col min="4097" max="4097" width="6.09765625" style="435" customWidth="1"/>
    <col min="4098" max="4098" width="16.3984375" style="435" customWidth="1"/>
    <col min="4099" max="4099" width="11.296875" style="435" customWidth="1"/>
    <col min="4100" max="4100" width="28.8984375" style="435" customWidth="1"/>
    <col min="4101" max="4101" width="15.3984375" style="435" customWidth="1"/>
    <col min="4102" max="4102" width="17" style="435" customWidth="1"/>
    <col min="4103" max="4103" width="18.8984375" style="435" customWidth="1"/>
    <col min="4104" max="4104" width="16.09765625" style="435" customWidth="1"/>
    <col min="4105" max="4105" width="17.59765625" style="435" customWidth="1"/>
    <col min="4106" max="4106" width="16.59765625" style="435" customWidth="1"/>
    <col min="4107" max="4107" width="18.296875" style="435" customWidth="1"/>
    <col min="4108" max="4108" width="16.69921875" style="435" customWidth="1"/>
    <col min="4109" max="4110" width="19.09765625" style="435" customWidth="1"/>
    <col min="4111" max="4111" width="12.69921875" style="435" customWidth="1"/>
    <col min="4112" max="4112" width="14.8984375" style="435" customWidth="1"/>
    <col min="4113" max="4352" width="9" style="435"/>
    <col min="4353" max="4353" width="6.09765625" style="435" customWidth="1"/>
    <col min="4354" max="4354" width="16.3984375" style="435" customWidth="1"/>
    <col min="4355" max="4355" width="11.296875" style="435" customWidth="1"/>
    <col min="4356" max="4356" width="28.8984375" style="435" customWidth="1"/>
    <col min="4357" max="4357" width="15.3984375" style="435" customWidth="1"/>
    <col min="4358" max="4358" width="17" style="435" customWidth="1"/>
    <col min="4359" max="4359" width="18.8984375" style="435" customWidth="1"/>
    <col min="4360" max="4360" width="16.09765625" style="435" customWidth="1"/>
    <col min="4361" max="4361" width="17.59765625" style="435" customWidth="1"/>
    <col min="4362" max="4362" width="16.59765625" style="435" customWidth="1"/>
    <col min="4363" max="4363" width="18.296875" style="435" customWidth="1"/>
    <col min="4364" max="4364" width="16.69921875" style="435" customWidth="1"/>
    <col min="4365" max="4366" width="19.09765625" style="435" customWidth="1"/>
    <col min="4367" max="4367" width="12.69921875" style="435" customWidth="1"/>
    <col min="4368" max="4368" width="14.8984375" style="435" customWidth="1"/>
    <col min="4369" max="4608" width="9" style="435"/>
    <col min="4609" max="4609" width="6.09765625" style="435" customWidth="1"/>
    <col min="4610" max="4610" width="16.3984375" style="435" customWidth="1"/>
    <col min="4611" max="4611" width="11.296875" style="435" customWidth="1"/>
    <col min="4612" max="4612" width="28.8984375" style="435" customWidth="1"/>
    <col min="4613" max="4613" width="15.3984375" style="435" customWidth="1"/>
    <col min="4614" max="4614" width="17" style="435" customWidth="1"/>
    <col min="4615" max="4615" width="18.8984375" style="435" customWidth="1"/>
    <col min="4616" max="4616" width="16.09765625" style="435" customWidth="1"/>
    <col min="4617" max="4617" width="17.59765625" style="435" customWidth="1"/>
    <col min="4618" max="4618" width="16.59765625" style="435" customWidth="1"/>
    <col min="4619" max="4619" width="18.296875" style="435" customWidth="1"/>
    <col min="4620" max="4620" width="16.69921875" style="435" customWidth="1"/>
    <col min="4621" max="4622" width="19.09765625" style="435" customWidth="1"/>
    <col min="4623" max="4623" width="12.69921875" style="435" customWidth="1"/>
    <col min="4624" max="4624" width="14.8984375" style="435" customWidth="1"/>
    <col min="4625" max="4864" width="9" style="435"/>
    <col min="4865" max="4865" width="6.09765625" style="435" customWidth="1"/>
    <col min="4866" max="4866" width="16.3984375" style="435" customWidth="1"/>
    <col min="4867" max="4867" width="11.296875" style="435" customWidth="1"/>
    <col min="4868" max="4868" width="28.8984375" style="435" customWidth="1"/>
    <col min="4869" max="4869" width="15.3984375" style="435" customWidth="1"/>
    <col min="4870" max="4870" width="17" style="435" customWidth="1"/>
    <col min="4871" max="4871" width="18.8984375" style="435" customWidth="1"/>
    <col min="4872" max="4872" width="16.09765625" style="435" customWidth="1"/>
    <col min="4873" max="4873" width="17.59765625" style="435" customWidth="1"/>
    <col min="4874" max="4874" width="16.59765625" style="435" customWidth="1"/>
    <col min="4875" max="4875" width="18.296875" style="435" customWidth="1"/>
    <col min="4876" max="4876" width="16.69921875" style="435" customWidth="1"/>
    <col min="4877" max="4878" width="19.09765625" style="435" customWidth="1"/>
    <col min="4879" max="4879" width="12.69921875" style="435" customWidth="1"/>
    <col min="4880" max="4880" width="14.8984375" style="435" customWidth="1"/>
    <col min="4881" max="5120" width="9" style="435"/>
    <col min="5121" max="5121" width="6.09765625" style="435" customWidth="1"/>
    <col min="5122" max="5122" width="16.3984375" style="435" customWidth="1"/>
    <col min="5123" max="5123" width="11.296875" style="435" customWidth="1"/>
    <col min="5124" max="5124" width="28.8984375" style="435" customWidth="1"/>
    <col min="5125" max="5125" width="15.3984375" style="435" customWidth="1"/>
    <col min="5126" max="5126" width="17" style="435" customWidth="1"/>
    <col min="5127" max="5127" width="18.8984375" style="435" customWidth="1"/>
    <col min="5128" max="5128" width="16.09765625" style="435" customWidth="1"/>
    <col min="5129" max="5129" width="17.59765625" style="435" customWidth="1"/>
    <col min="5130" max="5130" width="16.59765625" style="435" customWidth="1"/>
    <col min="5131" max="5131" width="18.296875" style="435" customWidth="1"/>
    <col min="5132" max="5132" width="16.69921875" style="435" customWidth="1"/>
    <col min="5133" max="5134" width="19.09765625" style="435" customWidth="1"/>
    <col min="5135" max="5135" width="12.69921875" style="435" customWidth="1"/>
    <col min="5136" max="5136" width="14.8984375" style="435" customWidth="1"/>
    <col min="5137" max="5376" width="9" style="435"/>
    <col min="5377" max="5377" width="6.09765625" style="435" customWidth="1"/>
    <col min="5378" max="5378" width="16.3984375" style="435" customWidth="1"/>
    <col min="5379" max="5379" width="11.296875" style="435" customWidth="1"/>
    <col min="5380" max="5380" width="28.8984375" style="435" customWidth="1"/>
    <col min="5381" max="5381" width="15.3984375" style="435" customWidth="1"/>
    <col min="5382" max="5382" width="17" style="435" customWidth="1"/>
    <col min="5383" max="5383" width="18.8984375" style="435" customWidth="1"/>
    <col min="5384" max="5384" width="16.09765625" style="435" customWidth="1"/>
    <col min="5385" max="5385" width="17.59765625" style="435" customWidth="1"/>
    <col min="5386" max="5386" width="16.59765625" style="435" customWidth="1"/>
    <col min="5387" max="5387" width="18.296875" style="435" customWidth="1"/>
    <col min="5388" max="5388" width="16.69921875" style="435" customWidth="1"/>
    <col min="5389" max="5390" width="19.09765625" style="435" customWidth="1"/>
    <col min="5391" max="5391" width="12.69921875" style="435" customWidth="1"/>
    <col min="5392" max="5392" width="14.8984375" style="435" customWidth="1"/>
    <col min="5393" max="5632" width="9" style="435"/>
    <col min="5633" max="5633" width="6.09765625" style="435" customWidth="1"/>
    <col min="5634" max="5634" width="16.3984375" style="435" customWidth="1"/>
    <col min="5635" max="5635" width="11.296875" style="435" customWidth="1"/>
    <col min="5636" max="5636" width="28.8984375" style="435" customWidth="1"/>
    <col min="5637" max="5637" width="15.3984375" style="435" customWidth="1"/>
    <col min="5638" max="5638" width="17" style="435" customWidth="1"/>
    <col min="5639" max="5639" width="18.8984375" style="435" customWidth="1"/>
    <col min="5640" max="5640" width="16.09765625" style="435" customWidth="1"/>
    <col min="5641" max="5641" width="17.59765625" style="435" customWidth="1"/>
    <col min="5642" max="5642" width="16.59765625" style="435" customWidth="1"/>
    <col min="5643" max="5643" width="18.296875" style="435" customWidth="1"/>
    <col min="5644" max="5644" width="16.69921875" style="435" customWidth="1"/>
    <col min="5645" max="5646" width="19.09765625" style="435" customWidth="1"/>
    <col min="5647" max="5647" width="12.69921875" style="435" customWidth="1"/>
    <col min="5648" max="5648" width="14.8984375" style="435" customWidth="1"/>
    <col min="5649" max="5888" width="9" style="435"/>
    <col min="5889" max="5889" width="6.09765625" style="435" customWidth="1"/>
    <col min="5890" max="5890" width="16.3984375" style="435" customWidth="1"/>
    <col min="5891" max="5891" width="11.296875" style="435" customWidth="1"/>
    <col min="5892" max="5892" width="28.8984375" style="435" customWidth="1"/>
    <col min="5893" max="5893" width="15.3984375" style="435" customWidth="1"/>
    <col min="5894" max="5894" width="17" style="435" customWidth="1"/>
    <col min="5895" max="5895" width="18.8984375" style="435" customWidth="1"/>
    <col min="5896" max="5896" width="16.09765625" style="435" customWidth="1"/>
    <col min="5897" max="5897" width="17.59765625" style="435" customWidth="1"/>
    <col min="5898" max="5898" width="16.59765625" style="435" customWidth="1"/>
    <col min="5899" max="5899" width="18.296875" style="435" customWidth="1"/>
    <col min="5900" max="5900" width="16.69921875" style="435" customWidth="1"/>
    <col min="5901" max="5902" width="19.09765625" style="435" customWidth="1"/>
    <col min="5903" max="5903" width="12.69921875" style="435" customWidth="1"/>
    <col min="5904" max="5904" width="14.8984375" style="435" customWidth="1"/>
    <col min="5905" max="6144" width="9" style="435"/>
    <col min="6145" max="6145" width="6.09765625" style="435" customWidth="1"/>
    <col min="6146" max="6146" width="16.3984375" style="435" customWidth="1"/>
    <col min="6147" max="6147" width="11.296875" style="435" customWidth="1"/>
    <col min="6148" max="6148" width="28.8984375" style="435" customWidth="1"/>
    <col min="6149" max="6149" width="15.3984375" style="435" customWidth="1"/>
    <col min="6150" max="6150" width="17" style="435" customWidth="1"/>
    <col min="6151" max="6151" width="18.8984375" style="435" customWidth="1"/>
    <col min="6152" max="6152" width="16.09765625" style="435" customWidth="1"/>
    <col min="6153" max="6153" width="17.59765625" style="435" customWidth="1"/>
    <col min="6154" max="6154" width="16.59765625" style="435" customWidth="1"/>
    <col min="6155" max="6155" width="18.296875" style="435" customWidth="1"/>
    <col min="6156" max="6156" width="16.69921875" style="435" customWidth="1"/>
    <col min="6157" max="6158" width="19.09765625" style="435" customWidth="1"/>
    <col min="6159" max="6159" width="12.69921875" style="435" customWidth="1"/>
    <col min="6160" max="6160" width="14.8984375" style="435" customWidth="1"/>
    <col min="6161" max="6400" width="9" style="435"/>
    <col min="6401" max="6401" width="6.09765625" style="435" customWidth="1"/>
    <col min="6402" max="6402" width="16.3984375" style="435" customWidth="1"/>
    <col min="6403" max="6403" width="11.296875" style="435" customWidth="1"/>
    <col min="6404" max="6404" width="28.8984375" style="435" customWidth="1"/>
    <col min="6405" max="6405" width="15.3984375" style="435" customWidth="1"/>
    <col min="6406" max="6406" width="17" style="435" customWidth="1"/>
    <col min="6407" max="6407" width="18.8984375" style="435" customWidth="1"/>
    <col min="6408" max="6408" width="16.09765625" style="435" customWidth="1"/>
    <col min="6409" max="6409" width="17.59765625" style="435" customWidth="1"/>
    <col min="6410" max="6410" width="16.59765625" style="435" customWidth="1"/>
    <col min="6411" max="6411" width="18.296875" style="435" customWidth="1"/>
    <col min="6412" max="6412" width="16.69921875" style="435" customWidth="1"/>
    <col min="6413" max="6414" width="19.09765625" style="435" customWidth="1"/>
    <col min="6415" max="6415" width="12.69921875" style="435" customWidth="1"/>
    <col min="6416" max="6416" width="14.8984375" style="435" customWidth="1"/>
    <col min="6417" max="6656" width="9" style="435"/>
    <col min="6657" max="6657" width="6.09765625" style="435" customWidth="1"/>
    <col min="6658" max="6658" width="16.3984375" style="435" customWidth="1"/>
    <col min="6659" max="6659" width="11.296875" style="435" customWidth="1"/>
    <col min="6660" max="6660" width="28.8984375" style="435" customWidth="1"/>
    <col min="6661" max="6661" width="15.3984375" style="435" customWidth="1"/>
    <col min="6662" max="6662" width="17" style="435" customWidth="1"/>
    <col min="6663" max="6663" width="18.8984375" style="435" customWidth="1"/>
    <col min="6664" max="6664" width="16.09765625" style="435" customWidth="1"/>
    <col min="6665" max="6665" width="17.59765625" style="435" customWidth="1"/>
    <col min="6666" max="6666" width="16.59765625" style="435" customWidth="1"/>
    <col min="6667" max="6667" width="18.296875" style="435" customWidth="1"/>
    <col min="6668" max="6668" width="16.69921875" style="435" customWidth="1"/>
    <col min="6669" max="6670" width="19.09765625" style="435" customWidth="1"/>
    <col min="6671" max="6671" width="12.69921875" style="435" customWidth="1"/>
    <col min="6672" max="6672" width="14.8984375" style="435" customWidth="1"/>
    <col min="6673" max="6912" width="9" style="435"/>
    <col min="6913" max="6913" width="6.09765625" style="435" customWidth="1"/>
    <col min="6914" max="6914" width="16.3984375" style="435" customWidth="1"/>
    <col min="6915" max="6915" width="11.296875" style="435" customWidth="1"/>
    <col min="6916" max="6916" width="28.8984375" style="435" customWidth="1"/>
    <col min="6917" max="6917" width="15.3984375" style="435" customWidth="1"/>
    <col min="6918" max="6918" width="17" style="435" customWidth="1"/>
    <col min="6919" max="6919" width="18.8984375" style="435" customWidth="1"/>
    <col min="6920" max="6920" width="16.09765625" style="435" customWidth="1"/>
    <col min="6921" max="6921" width="17.59765625" style="435" customWidth="1"/>
    <col min="6922" max="6922" width="16.59765625" style="435" customWidth="1"/>
    <col min="6923" max="6923" width="18.296875" style="435" customWidth="1"/>
    <col min="6924" max="6924" width="16.69921875" style="435" customWidth="1"/>
    <col min="6925" max="6926" width="19.09765625" style="435" customWidth="1"/>
    <col min="6927" max="6927" width="12.69921875" style="435" customWidth="1"/>
    <col min="6928" max="6928" width="14.8984375" style="435" customWidth="1"/>
    <col min="6929" max="7168" width="9" style="435"/>
    <col min="7169" max="7169" width="6.09765625" style="435" customWidth="1"/>
    <col min="7170" max="7170" width="16.3984375" style="435" customWidth="1"/>
    <col min="7171" max="7171" width="11.296875" style="435" customWidth="1"/>
    <col min="7172" max="7172" width="28.8984375" style="435" customWidth="1"/>
    <col min="7173" max="7173" width="15.3984375" style="435" customWidth="1"/>
    <col min="7174" max="7174" width="17" style="435" customWidth="1"/>
    <col min="7175" max="7175" width="18.8984375" style="435" customWidth="1"/>
    <col min="7176" max="7176" width="16.09765625" style="435" customWidth="1"/>
    <col min="7177" max="7177" width="17.59765625" style="435" customWidth="1"/>
    <col min="7178" max="7178" width="16.59765625" style="435" customWidth="1"/>
    <col min="7179" max="7179" width="18.296875" style="435" customWidth="1"/>
    <col min="7180" max="7180" width="16.69921875" style="435" customWidth="1"/>
    <col min="7181" max="7182" width="19.09765625" style="435" customWidth="1"/>
    <col min="7183" max="7183" width="12.69921875" style="435" customWidth="1"/>
    <col min="7184" max="7184" width="14.8984375" style="435" customWidth="1"/>
    <col min="7185" max="7424" width="9" style="435"/>
    <col min="7425" max="7425" width="6.09765625" style="435" customWidth="1"/>
    <col min="7426" max="7426" width="16.3984375" style="435" customWidth="1"/>
    <col min="7427" max="7427" width="11.296875" style="435" customWidth="1"/>
    <col min="7428" max="7428" width="28.8984375" style="435" customWidth="1"/>
    <col min="7429" max="7429" width="15.3984375" style="435" customWidth="1"/>
    <col min="7430" max="7430" width="17" style="435" customWidth="1"/>
    <col min="7431" max="7431" width="18.8984375" style="435" customWidth="1"/>
    <col min="7432" max="7432" width="16.09765625" style="435" customWidth="1"/>
    <col min="7433" max="7433" width="17.59765625" style="435" customWidth="1"/>
    <col min="7434" max="7434" width="16.59765625" style="435" customWidth="1"/>
    <col min="7435" max="7435" width="18.296875" style="435" customWidth="1"/>
    <col min="7436" max="7436" width="16.69921875" style="435" customWidth="1"/>
    <col min="7437" max="7438" width="19.09765625" style="435" customWidth="1"/>
    <col min="7439" max="7439" width="12.69921875" style="435" customWidth="1"/>
    <col min="7440" max="7440" width="14.8984375" style="435" customWidth="1"/>
    <col min="7441" max="7680" width="9" style="435"/>
    <col min="7681" max="7681" width="6.09765625" style="435" customWidth="1"/>
    <col min="7682" max="7682" width="16.3984375" style="435" customWidth="1"/>
    <col min="7683" max="7683" width="11.296875" style="435" customWidth="1"/>
    <col min="7684" max="7684" width="28.8984375" style="435" customWidth="1"/>
    <col min="7685" max="7685" width="15.3984375" style="435" customWidth="1"/>
    <col min="7686" max="7686" width="17" style="435" customWidth="1"/>
    <col min="7687" max="7687" width="18.8984375" style="435" customWidth="1"/>
    <col min="7688" max="7688" width="16.09765625" style="435" customWidth="1"/>
    <col min="7689" max="7689" width="17.59765625" style="435" customWidth="1"/>
    <col min="7690" max="7690" width="16.59765625" style="435" customWidth="1"/>
    <col min="7691" max="7691" width="18.296875" style="435" customWidth="1"/>
    <col min="7692" max="7692" width="16.69921875" style="435" customWidth="1"/>
    <col min="7693" max="7694" width="19.09765625" style="435" customWidth="1"/>
    <col min="7695" max="7695" width="12.69921875" style="435" customWidth="1"/>
    <col min="7696" max="7696" width="14.8984375" style="435" customWidth="1"/>
    <col min="7697" max="7936" width="9" style="435"/>
    <col min="7937" max="7937" width="6.09765625" style="435" customWidth="1"/>
    <col min="7938" max="7938" width="16.3984375" style="435" customWidth="1"/>
    <col min="7939" max="7939" width="11.296875" style="435" customWidth="1"/>
    <col min="7940" max="7940" width="28.8984375" style="435" customWidth="1"/>
    <col min="7941" max="7941" width="15.3984375" style="435" customWidth="1"/>
    <col min="7942" max="7942" width="17" style="435" customWidth="1"/>
    <col min="7943" max="7943" width="18.8984375" style="435" customWidth="1"/>
    <col min="7944" max="7944" width="16.09765625" style="435" customWidth="1"/>
    <col min="7945" max="7945" width="17.59765625" style="435" customWidth="1"/>
    <col min="7946" max="7946" width="16.59765625" style="435" customWidth="1"/>
    <col min="7947" max="7947" width="18.296875" style="435" customWidth="1"/>
    <col min="7948" max="7948" width="16.69921875" style="435" customWidth="1"/>
    <col min="7949" max="7950" width="19.09765625" style="435" customWidth="1"/>
    <col min="7951" max="7951" width="12.69921875" style="435" customWidth="1"/>
    <col min="7952" max="7952" width="14.8984375" style="435" customWidth="1"/>
    <col min="7953" max="8192" width="9" style="435"/>
    <col min="8193" max="8193" width="6.09765625" style="435" customWidth="1"/>
    <col min="8194" max="8194" width="16.3984375" style="435" customWidth="1"/>
    <col min="8195" max="8195" width="11.296875" style="435" customWidth="1"/>
    <col min="8196" max="8196" width="28.8984375" style="435" customWidth="1"/>
    <col min="8197" max="8197" width="15.3984375" style="435" customWidth="1"/>
    <col min="8198" max="8198" width="17" style="435" customWidth="1"/>
    <col min="8199" max="8199" width="18.8984375" style="435" customWidth="1"/>
    <col min="8200" max="8200" width="16.09765625" style="435" customWidth="1"/>
    <col min="8201" max="8201" width="17.59765625" style="435" customWidth="1"/>
    <col min="8202" max="8202" width="16.59765625" style="435" customWidth="1"/>
    <col min="8203" max="8203" width="18.296875" style="435" customWidth="1"/>
    <col min="8204" max="8204" width="16.69921875" style="435" customWidth="1"/>
    <col min="8205" max="8206" width="19.09765625" style="435" customWidth="1"/>
    <col min="8207" max="8207" width="12.69921875" style="435" customWidth="1"/>
    <col min="8208" max="8208" width="14.8984375" style="435" customWidth="1"/>
    <col min="8209" max="8448" width="9" style="435"/>
    <col min="8449" max="8449" width="6.09765625" style="435" customWidth="1"/>
    <col min="8450" max="8450" width="16.3984375" style="435" customWidth="1"/>
    <col min="8451" max="8451" width="11.296875" style="435" customWidth="1"/>
    <col min="8452" max="8452" width="28.8984375" style="435" customWidth="1"/>
    <col min="8453" max="8453" width="15.3984375" style="435" customWidth="1"/>
    <col min="8454" max="8454" width="17" style="435" customWidth="1"/>
    <col min="8455" max="8455" width="18.8984375" style="435" customWidth="1"/>
    <col min="8456" max="8456" width="16.09765625" style="435" customWidth="1"/>
    <col min="8457" max="8457" width="17.59765625" style="435" customWidth="1"/>
    <col min="8458" max="8458" width="16.59765625" style="435" customWidth="1"/>
    <col min="8459" max="8459" width="18.296875" style="435" customWidth="1"/>
    <col min="8460" max="8460" width="16.69921875" style="435" customWidth="1"/>
    <col min="8461" max="8462" width="19.09765625" style="435" customWidth="1"/>
    <col min="8463" max="8463" width="12.69921875" style="435" customWidth="1"/>
    <col min="8464" max="8464" width="14.8984375" style="435" customWidth="1"/>
    <col min="8465" max="8704" width="9" style="435"/>
    <col min="8705" max="8705" width="6.09765625" style="435" customWidth="1"/>
    <col min="8706" max="8706" width="16.3984375" style="435" customWidth="1"/>
    <col min="8707" max="8707" width="11.296875" style="435" customWidth="1"/>
    <col min="8708" max="8708" width="28.8984375" style="435" customWidth="1"/>
    <col min="8709" max="8709" width="15.3984375" style="435" customWidth="1"/>
    <col min="8710" max="8710" width="17" style="435" customWidth="1"/>
    <col min="8711" max="8711" width="18.8984375" style="435" customWidth="1"/>
    <col min="8712" max="8712" width="16.09765625" style="435" customWidth="1"/>
    <col min="8713" max="8713" width="17.59765625" style="435" customWidth="1"/>
    <col min="8714" max="8714" width="16.59765625" style="435" customWidth="1"/>
    <col min="8715" max="8715" width="18.296875" style="435" customWidth="1"/>
    <col min="8716" max="8716" width="16.69921875" style="435" customWidth="1"/>
    <col min="8717" max="8718" width="19.09765625" style="435" customWidth="1"/>
    <col min="8719" max="8719" width="12.69921875" style="435" customWidth="1"/>
    <col min="8720" max="8720" width="14.8984375" style="435" customWidth="1"/>
    <col min="8721" max="8960" width="9" style="435"/>
    <col min="8961" max="8961" width="6.09765625" style="435" customWidth="1"/>
    <col min="8962" max="8962" width="16.3984375" style="435" customWidth="1"/>
    <col min="8963" max="8963" width="11.296875" style="435" customWidth="1"/>
    <col min="8964" max="8964" width="28.8984375" style="435" customWidth="1"/>
    <col min="8965" max="8965" width="15.3984375" style="435" customWidth="1"/>
    <col min="8966" max="8966" width="17" style="435" customWidth="1"/>
    <col min="8967" max="8967" width="18.8984375" style="435" customWidth="1"/>
    <col min="8968" max="8968" width="16.09765625" style="435" customWidth="1"/>
    <col min="8969" max="8969" width="17.59765625" style="435" customWidth="1"/>
    <col min="8970" max="8970" width="16.59765625" style="435" customWidth="1"/>
    <col min="8971" max="8971" width="18.296875" style="435" customWidth="1"/>
    <col min="8972" max="8972" width="16.69921875" style="435" customWidth="1"/>
    <col min="8973" max="8974" width="19.09765625" style="435" customWidth="1"/>
    <col min="8975" max="8975" width="12.69921875" style="435" customWidth="1"/>
    <col min="8976" max="8976" width="14.8984375" style="435" customWidth="1"/>
    <col min="8977" max="9216" width="9" style="435"/>
    <col min="9217" max="9217" width="6.09765625" style="435" customWidth="1"/>
    <col min="9218" max="9218" width="16.3984375" style="435" customWidth="1"/>
    <col min="9219" max="9219" width="11.296875" style="435" customWidth="1"/>
    <col min="9220" max="9220" width="28.8984375" style="435" customWidth="1"/>
    <col min="9221" max="9221" width="15.3984375" style="435" customWidth="1"/>
    <col min="9222" max="9222" width="17" style="435" customWidth="1"/>
    <col min="9223" max="9223" width="18.8984375" style="435" customWidth="1"/>
    <col min="9224" max="9224" width="16.09765625" style="435" customWidth="1"/>
    <col min="9225" max="9225" width="17.59765625" style="435" customWidth="1"/>
    <col min="9226" max="9226" width="16.59765625" style="435" customWidth="1"/>
    <col min="9227" max="9227" width="18.296875" style="435" customWidth="1"/>
    <col min="9228" max="9228" width="16.69921875" style="435" customWidth="1"/>
    <col min="9229" max="9230" width="19.09765625" style="435" customWidth="1"/>
    <col min="9231" max="9231" width="12.69921875" style="435" customWidth="1"/>
    <col min="9232" max="9232" width="14.8984375" style="435" customWidth="1"/>
    <col min="9233" max="9472" width="9" style="435"/>
    <col min="9473" max="9473" width="6.09765625" style="435" customWidth="1"/>
    <col min="9474" max="9474" width="16.3984375" style="435" customWidth="1"/>
    <col min="9475" max="9475" width="11.296875" style="435" customWidth="1"/>
    <col min="9476" max="9476" width="28.8984375" style="435" customWidth="1"/>
    <col min="9477" max="9477" width="15.3984375" style="435" customWidth="1"/>
    <col min="9478" max="9478" width="17" style="435" customWidth="1"/>
    <col min="9479" max="9479" width="18.8984375" style="435" customWidth="1"/>
    <col min="9480" max="9480" width="16.09765625" style="435" customWidth="1"/>
    <col min="9481" max="9481" width="17.59765625" style="435" customWidth="1"/>
    <col min="9482" max="9482" width="16.59765625" style="435" customWidth="1"/>
    <col min="9483" max="9483" width="18.296875" style="435" customWidth="1"/>
    <col min="9484" max="9484" width="16.69921875" style="435" customWidth="1"/>
    <col min="9485" max="9486" width="19.09765625" style="435" customWidth="1"/>
    <col min="9487" max="9487" width="12.69921875" style="435" customWidth="1"/>
    <col min="9488" max="9488" width="14.8984375" style="435" customWidth="1"/>
    <col min="9489" max="9728" width="9" style="435"/>
    <col min="9729" max="9729" width="6.09765625" style="435" customWidth="1"/>
    <col min="9730" max="9730" width="16.3984375" style="435" customWidth="1"/>
    <col min="9731" max="9731" width="11.296875" style="435" customWidth="1"/>
    <col min="9732" max="9732" width="28.8984375" style="435" customWidth="1"/>
    <col min="9733" max="9733" width="15.3984375" style="435" customWidth="1"/>
    <col min="9734" max="9734" width="17" style="435" customWidth="1"/>
    <col min="9735" max="9735" width="18.8984375" style="435" customWidth="1"/>
    <col min="9736" max="9736" width="16.09765625" style="435" customWidth="1"/>
    <col min="9737" max="9737" width="17.59765625" style="435" customWidth="1"/>
    <col min="9738" max="9738" width="16.59765625" style="435" customWidth="1"/>
    <col min="9739" max="9739" width="18.296875" style="435" customWidth="1"/>
    <col min="9740" max="9740" width="16.69921875" style="435" customWidth="1"/>
    <col min="9741" max="9742" width="19.09765625" style="435" customWidth="1"/>
    <col min="9743" max="9743" width="12.69921875" style="435" customWidth="1"/>
    <col min="9744" max="9744" width="14.8984375" style="435" customWidth="1"/>
    <col min="9745" max="9984" width="9" style="435"/>
    <col min="9985" max="9985" width="6.09765625" style="435" customWidth="1"/>
    <col min="9986" max="9986" width="16.3984375" style="435" customWidth="1"/>
    <col min="9987" max="9987" width="11.296875" style="435" customWidth="1"/>
    <col min="9988" max="9988" width="28.8984375" style="435" customWidth="1"/>
    <col min="9989" max="9989" width="15.3984375" style="435" customWidth="1"/>
    <col min="9990" max="9990" width="17" style="435" customWidth="1"/>
    <col min="9991" max="9991" width="18.8984375" style="435" customWidth="1"/>
    <col min="9992" max="9992" width="16.09765625" style="435" customWidth="1"/>
    <col min="9993" max="9993" width="17.59765625" style="435" customWidth="1"/>
    <col min="9994" max="9994" width="16.59765625" style="435" customWidth="1"/>
    <col min="9995" max="9995" width="18.296875" style="435" customWidth="1"/>
    <col min="9996" max="9996" width="16.69921875" style="435" customWidth="1"/>
    <col min="9997" max="9998" width="19.09765625" style="435" customWidth="1"/>
    <col min="9999" max="9999" width="12.69921875" style="435" customWidth="1"/>
    <col min="10000" max="10000" width="14.8984375" style="435" customWidth="1"/>
    <col min="10001" max="10240" width="9" style="435"/>
    <col min="10241" max="10241" width="6.09765625" style="435" customWidth="1"/>
    <col min="10242" max="10242" width="16.3984375" style="435" customWidth="1"/>
    <col min="10243" max="10243" width="11.296875" style="435" customWidth="1"/>
    <col min="10244" max="10244" width="28.8984375" style="435" customWidth="1"/>
    <col min="10245" max="10245" width="15.3984375" style="435" customWidth="1"/>
    <col min="10246" max="10246" width="17" style="435" customWidth="1"/>
    <col min="10247" max="10247" width="18.8984375" style="435" customWidth="1"/>
    <col min="10248" max="10248" width="16.09765625" style="435" customWidth="1"/>
    <col min="10249" max="10249" width="17.59765625" style="435" customWidth="1"/>
    <col min="10250" max="10250" width="16.59765625" style="435" customWidth="1"/>
    <col min="10251" max="10251" width="18.296875" style="435" customWidth="1"/>
    <col min="10252" max="10252" width="16.69921875" style="435" customWidth="1"/>
    <col min="10253" max="10254" width="19.09765625" style="435" customWidth="1"/>
    <col min="10255" max="10255" width="12.69921875" style="435" customWidth="1"/>
    <col min="10256" max="10256" width="14.8984375" style="435" customWidth="1"/>
    <col min="10257" max="10496" width="9" style="435"/>
    <col min="10497" max="10497" width="6.09765625" style="435" customWidth="1"/>
    <col min="10498" max="10498" width="16.3984375" style="435" customWidth="1"/>
    <col min="10499" max="10499" width="11.296875" style="435" customWidth="1"/>
    <col min="10500" max="10500" width="28.8984375" style="435" customWidth="1"/>
    <col min="10501" max="10501" width="15.3984375" style="435" customWidth="1"/>
    <col min="10502" max="10502" width="17" style="435" customWidth="1"/>
    <col min="10503" max="10503" width="18.8984375" style="435" customWidth="1"/>
    <col min="10504" max="10504" width="16.09765625" style="435" customWidth="1"/>
    <col min="10505" max="10505" width="17.59765625" style="435" customWidth="1"/>
    <col min="10506" max="10506" width="16.59765625" style="435" customWidth="1"/>
    <col min="10507" max="10507" width="18.296875" style="435" customWidth="1"/>
    <col min="10508" max="10508" width="16.69921875" style="435" customWidth="1"/>
    <col min="10509" max="10510" width="19.09765625" style="435" customWidth="1"/>
    <col min="10511" max="10511" width="12.69921875" style="435" customWidth="1"/>
    <col min="10512" max="10512" width="14.8984375" style="435" customWidth="1"/>
    <col min="10513" max="10752" width="9" style="435"/>
    <col min="10753" max="10753" width="6.09765625" style="435" customWidth="1"/>
    <col min="10754" max="10754" width="16.3984375" style="435" customWidth="1"/>
    <col min="10755" max="10755" width="11.296875" style="435" customWidth="1"/>
    <col min="10756" max="10756" width="28.8984375" style="435" customWidth="1"/>
    <col min="10757" max="10757" width="15.3984375" style="435" customWidth="1"/>
    <col min="10758" max="10758" width="17" style="435" customWidth="1"/>
    <col min="10759" max="10759" width="18.8984375" style="435" customWidth="1"/>
    <col min="10760" max="10760" width="16.09765625" style="435" customWidth="1"/>
    <col min="10761" max="10761" width="17.59765625" style="435" customWidth="1"/>
    <col min="10762" max="10762" width="16.59765625" style="435" customWidth="1"/>
    <col min="10763" max="10763" width="18.296875" style="435" customWidth="1"/>
    <col min="10764" max="10764" width="16.69921875" style="435" customWidth="1"/>
    <col min="10765" max="10766" width="19.09765625" style="435" customWidth="1"/>
    <col min="10767" max="10767" width="12.69921875" style="435" customWidth="1"/>
    <col min="10768" max="10768" width="14.8984375" style="435" customWidth="1"/>
    <col min="10769" max="11008" width="9" style="435"/>
    <col min="11009" max="11009" width="6.09765625" style="435" customWidth="1"/>
    <col min="11010" max="11010" width="16.3984375" style="435" customWidth="1"/>
    <col min="11011" max="11011" width="11.296875" style="435" customWidth="1"/>
    <col min="11012" max="11012" width="28.8984375" style="435" customWidth="1"/>
    <col min="11013" max="11013" width="15.3984375" style="435" customWidth="1"/>
    <col min="11014" max="11014" width="17" style="435" customWidth="1"/>
    <col min="11015" max="11015" width="18.8984375" style="435" customWidth="1"/>
    <col min="11016" max="11016" width="16.09765625" style="435" customWidth="1"/>
    <col min="11017" max="11017" width="17.59765625" style="435" customWidth="1"/>
    <col min="11018" max="11018" width="16.59765625" style="435" customWidth="1"/>
    <col min="11019" max="11019" width="18.296875" style="435" customWidth="1"/>
    <col min="11020" max="11020" width="16.69921875" style="435" customWidth="1"/>
    <col min="11021" max="11022" width="19.09765625" style="435" customWidth="1"/>
    <col min="11023" max="11023" width="12.69921875" style="435" customWidth="1"/>
    <col min="11024" max="11024" width="14.8984375" style="435" customWidth="1"/>
    <col min="11025" max="11264" width="9" style="435"/>
    <col min="11265" max="11265" width="6.09765625" style="435" customWidth="1"/>
    <col min="11266" max="11266" width="16.3984375" style="435" customWidth="1"/>
    <col min="11267" max="11267" width="11.296875" style="435" customWidth="1"/>
    <col min="11268" max="11268" width="28.8984375" style="435" customWidth="1"/>
    <col min="11269" max="11269" width="15.3984375" style="435" customWidth="1"/>
    <col min="11270" max="11270" width="17" style="435" customWidth="1"/>
    <col min="11271" max="11271" width="18.8984375" style="435" customWidth="1"/>
    <col min="11272" max="11272" width="16.09765625" style="435" customWidth="1"/>
    <col min="11273" max="11273" width="17.59765625" style="435" customWidth="1"/>
    <col min="11274" max="11274" width="16.59765625" style="435" customWidth="1"/>
    <col min="11275" max="11275" width="18.296875" style="435" customWidth="1"/>
    <col min="11276" max="11276" width="16.69921875" style="435" customWidth="1"/>
    <col min="11277" max="11278" width="19.09765625" style="435" customWidth="1"/>
    <col min="11279" max="11279" width="12.69921875" style="435" customWidth="1"/>
    <col min="11280" max="11280" width="14.8984375" style="435" customWidth="1"/>
    <col min="11281" max="11520" width="9" style="435"/>
    <col min="11521" max="11521" width="6.09765625" style="435" customWidth="1"/>
    <col min="11522" max="11522" width="16.3984375" style="435" customWidth="1"/>
    <col min="11523" max="11523" width="11.296875" style="435" customWidth="1"/>
    <col min="11524" max="11524" width="28.8984375" style="435" customWidth="1"/>
    <col min="11525" max="11525" width="15.3984375" style="435" customWidth="1"/>
    <col min="11526" max="11526" width="17" style="435" customWidth="1"/>
    <col min="11527" max="11527" width="18.8984375" style="435" customWidth="1"/>
    <col min="11528" max="11528" width="16.09765625" style="435" customWidth="1"/>
    <col min="11529" max="11529" width="17.59765625" style="435" customWidth="1"/>
    <col min="11530" max="11530" width="16.59765625" style="435" customWidth="1"/>
    <col min="11531" max="11531" width="18.296875" style="435" customWidth="1"/>
    <col min="11532" max="11532" width="16.69921875" style="435" customWidth="1"/>
    <col min="11533" max="11534" width="19.09765625" style="435" customWidth="1"/>
    <col min="11535" max="11535" width="12.69921875" style="435" customWidth="1"/>
    <col min="11536" max="11536" width="14.8984375" style="435" customWidth="1"/>
    <col min="11537" max="11776" width="9" style="435"/>
    <col min="11777" max="11777" width="6.09765625" style="435" customWidth="1"/>
    <col min="11778" max="11778" width="16.3984375" style="435" customWidth="1"/>
    <col min="11779" max="11779" width="11.296875" style="435" customWidth="1"/>
    <col min="11780" max="11780" width="28.8984375" style="435" customWidth="1"/>
    <col min="11781" max="11781" width="15.3984375" style="435" customWidth="1"/>
    <col min="11782" max="11782" width="17" style="435" customWidth="1"/>
    <col min="11783" max="11783" width="18.8984375" style="435" customWidth="1"/>
    <col min="11784" max="11784" width="16.09765625" style="435" customWidth="1"/>
    <col min="11785" max="11785" width="17.59765625" style="435" customWidth="1"/>
    <col min="11786" max="11786" width="16.59765625" style="435" customWidth="1"/>
    <col min="11787" max="11787" width="18.296875" style="435" customWidth="1"/>
    <col min="11788" max="11788" width="16.69921875" style="435" customWidth="1"/>
    <col min="11789" max="11790" width="19.09765625" style="435" customWidth="1"/>
    <col min="11791" max="11791" width="12.69921875" style="435" customWidth="1"/>
    <col min="11792" max="11792" width="14.8984375" style="435" customWidth="1"/>
    <col min="11793" max="12032" width="9" style="435"/>
    <col min="12033" max="12033" width="6.09765625" style="435" customWidth="1"/>
    <col min="12034" max="12034" width="16.3984375" style="435" customWidth="1"/>
    <col min="12035" max="12035" width="11.296875" style="435" customWidth="1"/>
    <col min="12036" max="12036" width="28.8984375" style="435" customWidth="1"/>
    <col min="12037" max="12037" width="15.3984375" style="435" customWidth="1"/>
    <col min="12038" max="12038" width="17" style="435" customWidth="1"/>
    <col min="12039" max="12039" width="18.8984375" style="435" customWidth="1"/>
    <col min="12040" max="12040" width="16.09765625" style="435" customWidth="1"/>
    <col min="12041" max="12041" width="17.59765625" style="435" customWidth="1"/>
    <col min="12042" max="12042" width="16.59765625" style="435" customWidth="1"/>
    <col min="12043" max="12043" width="18.296875" style="435" customWidth="1"/>
    <col min="12044" max="12044" width="16.69921875" style="435" customWidth="1"/>
    <col min="12045" max="12046" width="19.09765625" style="435" customWidth="1"/>
    <col min="12047" max="12047" width="12.69921875" style="435" customWidth="1"/>
    <col min="12048" max="12048" width="14.8984375" style="435" customWidth="1"/>
    <col min="12049" max="12288" width="9" style="435"/>
    <col min="12289" max="12289" width="6.09765625" style="435" customWidth="1"/>
    <col min="12290" max="12290" width="16.3984375" style="435" customWidth="1"/>
    <col min="12291" max="12291" width="11.296875" style="435" customWidth="1"/>
    <col min="12292" max="12292" width="28.8984375" style="435" customWidth="1"/>
    <col min="12293" max="12293" width="15.3984375" style="435" customWidth="1"/>
    <col min="12294" max="12294" width="17" style="435" customWidth="1"/>
    <col min="12295" max="12295" width="18.8984375" style="435" customWidth="1"/>
    <col min="12296" max="12296" width="16.09765625" style="435" customWidth="1"/>
    <col min="12297" max="12297" width="17.59765625" style="435" customWidth="1"/>
    <col min="12298" max="12298" width="16.59765625" style="435" customWidth="1"/>
    <col min="12299" max="12299" width="18.296875" style="435" customWidth="1"/>
    <col min="12300" max="12300" width="16.69921875" style="435" customWidth="1"/>
    <col min="12301" max="12302" width="19.09765625" style="435" customWidth="1"/>
    <col min="12303" max="12303" width="12.69921875" style="435" customWidth="1"/>
    <col min="12304" max="12304" width="14.8984375" style="435" customWidth="1"/>
    <col min="12305" max="12544" width="9" style="435"/>
    <col min="12545" max="12545" width="6.09765625" style="435" customWidth="1"/>
    <col min="12546" max="12546" width="16.3984375" style="435" customWidth="1"/>
    <col min="12547" max="12547" width="11.296875" style="435" customWidth="1"/>
    <col min="12548" max="12548" width="28.8984375" style="435" customWidth="1"/>
    <col min="12549" max="12549" width="15.3984375" style="435" customWidth="1"/>
    <col min="12550" max="12550" width="17" style="435" customWidth="1"/>
    <col min="12551" max="12551" width="18.8984375" style="435" customWidth="1"/>
    <col min="12552" max="12552" width="16.09765625" style="435" customWidth="1"/>
    <col min="12553" max="12553" width="17.59765625" style="435" customWidth="1"/>
    <col min="12554" max="12554" width="16.59765625" style="435" customWidth="1"/>
    <col min="12555" max="12555" width="18.296875" style="435" customWidth="1"/>
    <col min="12556" max="12556" width="16.69921875" style="435" customWidth="1"/>
    <col min="12557" max="12558" width="19.09765625" style="435" customWidth="1"/>
    <col min="12559" max="12559" width="12.69921875" style="435" customWidth="1"/>
    <col min="12560" max="12560" width="14.8984375" style="435" customWidth="1"/>
    <col min="12561" max="12800" width="9" style="435"/>
    <col min="12801" max="12801" width="6.09765625" style="435" customWidth="1"/>
    <col min="12802" max="12802" width="16.3984375" style="435" customWidth="1"/>
    <col min="12803" max="12803" width="11.296875" style="435" customWidth="1"/>
    <col min="12804" max="12804" width="28.8984375" style="435" customWidth="1"/>
    <col min="12805" max="12805" width="15.3984375" style="435" customWidth="1"/>
    <col min="12806" max="12806" width="17" style="435" customWidth="1"/>
    <col min="12807" max="12807" width="18.8984375" style="435" customWidth="1"/>
    <col min="12808" max="12808" width="16.09765625" style="435" customWidth="1"/>
    <col min="12809" max="12809" width="17.59765625" style="435" customWidth="1"/>
    <col min="12810" max="12810" width="16.59765625" style="435" customWidth="1"/>
    <col min="12811" max="12811" width="18.296875" style="435" customWidth="1"/>
    <col min="12812" max="12812" width="16.69921875" style="435" customWidth="1"/>
    <col min="12813" max="12814" width="19.09765625" style="435" customWidth="1"/>
    <col min="12815" max="12815" width="12.69921875" style="435" customWidth="1"/>
    <col min="12816" max="12816" width="14.8984375" style="435" customWidth="1"/>
    <col min="12817" max="13056" width="9" style="435"/>
    <col min="13057" max="13057" width="6.09765625" style="435" customWidth="1"/>
    <col min="13058" max="13058" width="16.3984375" style="435" customWidth="1"/>
    <col min="13059" max="13059" width="11.296875" style="435" customWidth="1"/>
    <col min="13060" max="13060" width="28.8984375" style="435" customWidth="1"/>
    <col min="13061" max="13061" width="15.3984375" style="435" customWidth="1"/>
    <col min="13062" max="13062" width="17" style="435" customWidth="1"/>
    <col min="13063" max="13063" width="18.8984375" style="435" customWidth="1"/>
    <col min="13064" max="13064" width="16.09765625" style="435" customWidth="1"/>
    <col min="13065" max="13065" width="17.59765625" style="435" customWidth="1"/>
    <col min="13066" max="13066" width="16.59765625" style="435" customWidth="1"/>
    <col min="13067" max="13067" width="18.296875" style="435" customWidth="1"/>
    <col min="13068" max="13068" width="16.69921875" style="435" customWidth="1"/>
    <col min="13069" max="13070" width="19.09765625" style="435" customWidth="1"/>
    <col min="13071" max="13071" width="12.69921875" style="435" customWidth="1"/>
    <col min="13072" max="13072" width="14.8984375" style="435" customWidth="1"/>
    <col min="13073" max="13312" width="9" style="435"/>
    <col min="13313" max="13313" width="6.09765625" style="435" customWidth="1"/>
    <col min="13314" max="13314" width="16.3984375" style="435" customWidth="1"/>
    <col min="13315" max="13315" width="11.296875" style="435" customWidth="1"/>
    <col min="13316" max="13316" width="28.8984375" style="435" customWidth="1"/>
    <col min="13317" max="13317" width="15.3984375" style="435" customWidth="1"/>
    <col min="13318" max="13318" width="17" style="435" customWidth="1"/>
    <col min="13319" max="13319" width="18.8984375" style="435" customWidth="1"/>
    <col min="13320" max="13320" width="16.09765625" style="435" customWidth="1"/>
    <col min="13321" max="13321" width="17.59765625" style="435" customWidth="1"/>
    <col min="13322" max="13322" width="16.59765625" style="435" customWidth="1"/>
    <col min="13323" max="13323" width="18.296875" style="435" customWidth="1"/>
    <col min="13324" max="13324" width="16.69921875" style="435" customWidth="1"/>
    <col min="13325" max="13326" width="19.09765625" style="435" customWidth="1"/>
    <col min="13327" max="13327" width="12.69921875" style="435" customWidth="1"/>
    <col min="13328" max="13328" width="14.8984375" style="435" customWidth="1"/>
    <col min="13329" max="13568" width="9" style="435"/>
    <col min="13569" max="13569" width="6.09765625" style="435" customWidth="1"/>
    <col min="13570" max="13570" width="16.3984375" style="435" customWidth="1"/>
    <col min="13571" max="13571" width="11.296875" style="435" customWidth="1"/>
    <col min="13572" max="13572" width="28.8984375" style="435" customWidth="1"/>
    <col min="13573" max="13573" width="15.3984375" style="435" customWidth="1"/>
    <col min="13574" max="13574" width="17" style="435" customWidth="1"/>
    <col min="13575" max="13575" width="18.8984375" style="435" customWidth="1"/>
    <col min="13576" max="13576" width="16.09765625" style="435" customWidth="1"/>
    <col min="13577" max="13577" width="17.59765625" style="435" customWidth="1"/>
    <col min="13578" max="13578" width="16.59765625" style="435" customWidth="1"/>
    <col min="13579" max="13579" width="18.296875" style="435" customWidth="1"/>
    <col min="13580" max="13580" width="16.69921875" style="435" customWidth="1"/>
    <col min="13581" max="13582" width="19.09765625" style="435" customWidth="1"/>
    <col min="13583" max="13583" width="12.69921875" style="435" customWidth="1"/>
    <col min="13584" max="13584" width="14.8984375" style="435" customWidth="1"/>
    <col min="13585" max="13824" width="9" style="435"/>
    <col min="13825" max="13825" width="6.09765625" style="435" customWidth="1"/>
    <col min="13826" max="13826" width="16.3984375" style="435" customWidth="1"/>
    <col min="13827" max="13827" width="11.296875" style="435" customWidth="1"/>
    <col min="13828" max="13828" width="28.8984375" style="435" customWidth="1"/>
    <col min="13829" max="13829" width="15.3984375" style="435" customWidth="1"/>
    <col min="13830" max="13830" width="17" style="435" customWidth="1"/>
    <col min="13831" max="13831" width="18.8984375" style="435" customWidth="1"/>
    <col min="13832" max="13832" width="16.09765625" style="435" customWidth="1"/>
    <col min="13833" max="13833" width="17.59765625" style="435" customWidth="1"/>
    <col min="13834" max="13834" width="16.59765625" style="435" customWidth="1"/>
    <col min="13835" max="13835" width="18.296875" style="435" customWidth="1"/>
    <col min="13836" max="13836" width="16.69921875" style="435" customWidth="1"/>
    <col min="13837" max="13838" width="19.09765625" style="435" customWidth="1"/>
    <col min="13839" max="13839" width="12.69921875" style="435" customWidth="1"/>
    <col min="13840" max="13840" width="14.8984375" style="435" customWidth="1"/>
    <col min="13841" max="14080" width="9" style="435"/>
    <col min="14081" max="14081" width="6.09765625" style="435" customWidth="1"/>
    <col min="14082" max="14082" width="16.3984375" style="435" customWidth="1"/>
    <col min="14083" max="14083" width="11.296875" style="435" customWidth="1"/>
    <col min="14084" max="14084" width="28.8984375" style="435" customWidth="1"/>
    <col min="14085" max="14085" width="15.3984375" style="435" customWidth="1"/>
    <col min="14086" max="14086" width="17" style="435" customWidth="1"/>
    <col min="14087" max="14087" width="18.8984375" style="435" customWidth="1"/>
    <col min="14088" max="14088" width="16.09765625" style="435" customWidth="1"/>
    <col min="14089" max="14089" width="17.59765625" style="435" customWidth="1"/>
    <col min="14090" max="14090" width="16.59765625" style="435" customWidth="1"/>
    <col min="14091" max="14091" width="18.296875" style="435" customWidth="1"/>
    <col min="14092" max="14092" width="16.69921875" style="435" customWidth="1"/>
    <col min="14093" max="14094" width="19.09765625" style="435" customWidth="1"/>
    <col min="14095" max="14095" width="12.69921875" style="435" customWidth="1"/>
    <col min="14096" max="14096" width="14.8984375" style="435" customWidth="1"/>
    <col min="14097" max="14336" width="9" style="435"/>
    <col min="14337" max="14337" width="6.09765625" style="435" customWidth="1"/>
    <col min="14338" max="14338" width="16.3984375" style="435" customWidth="1"/>
    <col min="14339" max="14339" width="11.296875" style="435" customWidth="1"/>
    <col min="14340" max="14340" width="28.8984375" style="435" customWidth="1"/>
    <col min="14341" max="14341" width="15.3984375" style="435" customWidth="1"/>
    <col min="14342" max="14342" width="17" style="435" customWidth="1"/>
    <col min="14343" max="14343" width="18.8984375" style="435" customWidth="1"/>
    <col min="14344" max="14344" width="16.09765625" style="435" customWidth="1"/>
    <col min="14345" max="14345" width="17.59765625" style="435" customWidth="1"/>
    <col min="14346" max="14346" width="16.59765625" style="435" customWidth="1"/>
    <col min="14347" max="14347" width="18.296875" style="435" customWidth="1"/>
    <col min="14348" max="14348" width="16.69921875" style="435" customWidth="1"/>
    <col min="14349" max="14350" width="19.09765625" style="435" customWidth="1"/>
    <col min="14351" max="14351" width="12.69921875" style="435" customWidth="1"/>
    <col min="14352" max="14352" width="14.8984375" style="435" customWidth="1"/>
    <col min="14353" max="14592" width="9" style="435"/>
    <col min="14593" max="14593" width="6.09765625" style="435" customWidth="1"/>
    <col min="14594" max="14594" width="16.3984375" style="435" customWidth="1"/>
    <col min="14595" max="14595" width="11.296875" style="435" customWidth="1"/>
    <col min="14596" max="14596" width="28.8984375" style="435" customWidth="1"/>
    <col min="14597" max="14597" width="15.3984375" style="435" customWidth="1"/>
    <col min="14598" max="14598" width="17" style="435" customWidth="1"/>
    <col min="14599" max="14599" width="18.8984375" style="435" customWidth="1"/>
    <col min="14600" max="14600" width="16.09765625" style="435" customWidth="1"/>
    <col min="14601" max="14601" width="17.59765625" style="435" customWidth="1"/>
    <col min="14602" max="14602" width="16.59765625" style="435" customWidth="1"/>
    <col min="14603" max="14603" width="18.296875" style="435" customWidth="1"/>
    <col min="14604" max="14604" width="16.69921875" style="435" customWidth="1"/>
    <col min="14605" max="14606" width="19.09765625" style="435" customWidth="1"/>
    <col min="14607" max="14607" width="12.69921875" style="435" customWidth="1"/>
    <col min="14608" max="14608" width="14.8984375" style="435" customWidth="1"/>
    <col min="14609" max="14848" width="9" style="435"/>
    <col min="14849" max="14849" width="6.09765625" style="435" customWidth="1"/>
    <col min="14850" max="14850" width="16.3984375" style="435" customWidth="1"/>
    <col min="14851" max="14851" width="11.296875" style="435" customWidth="1"/>
    <col min="14852" max="14852" width="28.8984375" style="435" customWidth="1"/>
    <col min="14853" max="14853" width="15.3984375" style="435" customWidth="1"/>
    <col min="14854" max="14854" width="17" style="435" customWidth="1"/>
    <col min="14855" max="14855" width="18.8984375" style="435" customWidth="1"/>
    <col min="14856" max="14856" width="16.09765625" style="435" customWidth="1"/>
    <col min="14857" max="14857" width="17.59765625" style="435" customWidth="1"/>
    <col min="14858" max="14858" width="16.59765625" style="435" customWidth="1"/>
    <col min="14859" max="14859" width="18.296875" style="435" customWidth="1"/>
    <col min="14860" max="14860" width="16.69921875" style="435" customWidth="1"/>
    <col min="14861" max="14862" width="19.09765625" style="435" customWidth="1"/>
    <col min="14863" max="14863" width="12.69921875" style="435" customWidth="1"/>
    <col min="14864" max="14864" width="14.8984375" style="435" customWidth="1"/>
    <col min="14865" max="15104" width="9" style="435"/>
    <col min="15105" max="15105" width="6.09765625" style="435" customWidth="1"/>
    <col min="15106" max="15106" width="16.3984375" style="435" customWidth="1"/>
    <col min="15107" max="15107" width="11.296875" style="435" customWidth="1"/>
    <col min="15108" max="15108" width="28.8984375" style="435" customWidth="1"/>
    <col min="15109" max="15109" width="15.3984375" style="435" customWidth="1"/>
    <col min="15110" max="15110" width="17" style="435" customWidth="1"/>
    <col min="15111" max="15111" width="18.8984375" style="435" customWidth="1"/>
    <col min="15112" max="15112" width="16.09765625" style="435" customWidth="1"/>
    <col min="15113" max="15113" width="17.59765625" style="435" customWidth="1"/>
    <col min="15114" max="15114" width="16.59765625" style="435" customWidth="1"/>
    <col min="15115" max="15115" width="18.296875" style="435" customWidth="1"/>
    <col min="15116" max="15116" width="16.69921875" style="435" customWidth="1"/>
    <col min="15117" max="15118" width="19.09765625" style="435" customWidth="1"/>
    <col min="15119" max="15119" width="12.69921875" style="435" customWidth="1"/>
    <col min="15120" max="15120" width="14.8984375" style="435" customWidth="1"/>
    <col min="15121" max="15360" width="9" style="435"/>
    <col min="15361" max="15361" width="6.09765625" style="435" customWidth="1"/>
    <col min="15362" max="15362" width="16.3984375" style="435" customWidth="1"/>
    <col min="15363" max="15363" width="11.296875" style="435" customWidth="1"/>
    <col min="15364" max="15364" width="28.8984375" style="435" customWidth="1"/>
    <col min="15365" max="15365" width="15.3984375" style="435" customWidth="1"/>
    <col min="15366" max="15366" width="17" style="435" customWidth="1"/>
    <col min="15367" max="15367" width="18.8984375" style="435" customWidth="1"/>
    <col min="15368" max="15368" width="16.09765625" style="435" customWidth="1"/>
    <col min="15369" max="15369" width="17.59765625" style="435" customWidth="1"/>
    <col min="15370" max="15370" width="16.59765625" style="435" customWidth="1"/>
    <col min="15371" max="15371" width="18.296875" style="435" customWidth="1"/>
    <col min="15372" max="15372" width="16.69921875" style="435" customWidth="1"/>
    <col min="15373" max="15374" width="19.09765625" style="435" customWidth="1"/>
    <col min="15375" max="15375" width="12.69921875" style="435" customWidth="1"/>
    <col min="15376" max="15376" width="14.8984375" style="435" customWidth="1"/>
    <col min="15377" max="15616" width="9" style="435"/>
    <col min="15617" max="15617" width="6.09765625" style="435" customWidth="1"/>
    <col min="15618" max="15618" width="16.3984375" style="435" customWidth="1"/>
    <col min="15619" max="15619" width="11.296875" style="435" customWidth="1"/>
    <col min="15620" max="15620" width="28.8984375" style="435" customWidth="1"/>
    <col min="15621" max="15621" width="15.3984375" style="435" customWidth="1"/>
    <col min="15622" max="15622" width="17" style="435" customWidth="1"/>
    <col min="15623" max="15623" width="18.8984375" style="435" customWidth="1"/>
    <col min="15624" max="15624" width="16.09765625" style="435" customWidth="1"/>
    <col min="15625" max="15625" width="17.59765625" style="435" customWidth="1"/>
    <col min="15626" max="15626" width="16.59765625" style="435" customWidth="1"/>
    <col min="15627" max="15627" width="18.296875" style="435" customWidth="1"/>
    <col min="15628" max="15628" width="16.69921875" style="435" customWidth="1"/>
    <col min="15629" max="15630" width="19.09765625" style="435" customWidth="1"/>
    <col min="15631" max="15631" width="12.69921875" style="435" customWidth="1"/>
    <col min="15632" max="15632" width="14.8984375" style="435" customWidth="1"/>
    <col min="15633" max="15872" width="9" style="435"/>
    <col min="15873" max="15873" width="6.09765625" style="435" customWidth="1"/>
    <col min="15874" max="15874" width="16.3984375" style="435" customWidth="1"/>
    <col min="15875" max="15875" width="11.296875" style="435" customWidth="1"/>
    <col min="15876" max="15876" width="28.8984375" style="435" customWidth="1"/>
    <col min="15877" max="15877" width="15.3984375" style="435" customWidth="1"/>
    <col min="15878" max="15878" width="17" style="435" customWidth="1"/>
    <col min="15879" max="15879" width="18.8984375" style="435" customWidth="1"/>
    <col min="15880" max="15880" width="16.09765625" style="435" customWidth="1"/>
    <col min="15881" max="15881" width="17.59765625" style="435" customWidth="1"/>
    <col min="15882" max="15882" width="16.59765625" style="435" customWidth="1"/>
    <col min="15883" max="15883" width="18.296875" style="435" customWidth="1"/>
    <col min="15884" max="15884" width="16.69921875" style="435" customWidth="1"/>
    <col min="15885" max="15886" width="19.09765625" style="435" customWidth="1"/>
    <col min="15887" max="15887" width="12.69921875" style="435" customWidth="1"/>
    <col min="15888" max="15888" width="14.8984375" style="435" customWidth="1"/>
    <col min="15889" max="16128" width="9" style="435"/>
    <col min="16129" max="16129" width="6.09765625" style="435" customWidth="1"/>
    <col min="16130" max="16130" width="16.3984375" style="435" customWidth="1"/>
    <col min="16131" max="16131" width="11.296875" style="435" customWidth="1"/>
    <col min="16132" max="16132" width="28.8984375" style="435" customWidth="1"/>
    <col min="16133" max="16133" width="15.3984375" style="435" customWidth="1"/>
    <col min="16134" max="16134" width="17" style="435" customWidth="1"/>
    <col min="16135" max="16135" width="18.8984375" style="435" customWidth="1"/>
    <col min="16136" max="16136" width="16.09765625" style="435" customWidth="1"/>
    <col min="16137" max="16137" width="17.59765625" style="435" customWidth="1"/>
    <col min="16138" max="16138" width="16.59765625" style="435" customWidth="1"/>
    <col min="16139" max="16139" width="18.296875" style="435" customWidth="1"/>
    <col min="16140" max="16140" width="16.69921875" style="435" customWidth="1"/>
    <col min="16141" max="16142" width="19.09765625" style="435" customWidth="1"/>
    <col min="16143" max="16143" width="12.69921875" style="435" customWidth="1"/>
    <col min="16144" max="16144" width="14.8984375" style="435" customWidth="1"/>
    <col min="16145" max="16384" width="9" style="435"/>
  </cols>
  <sheetData>
    <row r="1" spans="1:16" x14ac:dyDescent="0.75">
      <c r="M1" s="469" t="s">
        <v>357</v>
      </c>
      <c r="N1" s="469"/>
      <c r="O1" s="469"/>
      <c r="P1" s="469"/>
    </row>
    <row r="2" spans="1:16" ht="30" x14ac:dyDescent="0.85">
      <c r="A2" s="470" t="s">
        <v>806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</row>
    <row r="3" spans="1:16" s="437" customFormat="1" ht="21.75" customHeight="1" x14ac:dyDescent="0.75">
      <c r="A3" s="471" t="s">
        <v>97</v>
      </c>
      <c r="B3" s="471" t="s">
        <v>88</v>
      </c>
      <c r="C3" s="471" t="s">
        <v>96</v>
      </c>
      <c r="D3" s="471" t="s">
        <v>101</v>
      </c>
      <c r="E3" s="169" t="s">
        <v>519</v>
      </c>
      <c r="F3" s="170" t="s">
        <v>520</v>
      </c>
      <c r="G3" s="171" t="s">
        <v>521</v>
      </c>
      <c r="H3" s="172" t="s">
        <v>522</v>
      </c>
      <c r="I3" s="169" t="s">
        <v>523</v>
      </c>
      <c r="J3" s="170" t="s">
        <v>524</v>
      </c>
      <c r="K3" s="171" t="s">
        <v>525</v>
      </c>
      <c r="L3" s="172" t="s">
        <v>526</v>
      </c>
      <c r="M3" s="169" t="s">
        <v>527</v>
      </c>
      <c r="N3" s="169" t="s">
        <v>528</v>
      </c>
      <c r="O3" s="472" t="s">
        <v>529</v>
      </c>
      <c r="P3" s="473" t="s">
        <v>530</v>
      </c>
    </row>
    <row r="4" spans="1:16" s="437" customFormat="1" ht="135" x14ac:dyDescent="0.75">
      <c r="A4" s="471"/>
      <c r="B4" s="471"/>
      <c r="C4" s="471"/>
      <c r="D4" s="471"/>
      <c r="E4" s="173" t="s">
        <v>531</v>
      </c>
      <c r="F4" s="174" t="s">
        <v>221</v>
      </c>
      <c r="G4" s="175" t="s">
        <v>532</v>
      </c>
      <c r="H4" s="176" t="s">
        <v>543</v>
      </c>
      <c r="I4" s="173" t="s">
        <v>533</v>
      </c>
      <c r="J4" s="174" t="s">
        <v>534</v>
      </c>
      <c r="K4" s="175" t="s">
        <v>535</v>
      </c>
      <c r="L4" s="176" t="s">
        <v>536</v>
      </c>
      <c r="M4" s="177" t="s">
        <v>544</v>
      </c>
      <c r="N4" s="177" t="s">
        <v>545</v>
      </c>
      <c r="O4" s="472"/>
      <c r="P4" s="473"/>
    </row>
    <row r="5" spans="1:16" s="437" customFormat="1" x14ac:dyDescent="0.75">
      <c r="A5" s="471"/>
      <c r="B5" s="471"/>
      <c r="C5" s="471"/>
      <c r="D5" s="471"/>
      <c r="E5" s="173" t="s">
        <v>537</v>
      </c>
      <c r="F5" s="174" t="s">
        <v>537</v>
      </c>
      <c r="G5" s="175" t="s">
        <v>537</v>
      </c>
      <c r="H5" s="176" t="s">
        <v>537</v>
      </c>
      <c r="I5" s="173" t="s">
        <v>537</v>
      </c>
      <c r="J5" s="174" t="s">
        <v>537</v>
      </c>
      <c r="K5" s="175" t="s">
        <v>537</v>
      </c>
      <c r="L5" s="176" t="s">
        <v>537</v>
      </c>
      <c r="M5" s="173" t="s">
        <v>537</v>
      </c>
      <c r="N5" s="173" t="s">
        <v>537</v>
      </c>
      <c r="O5" s="178" t="s">
        <v>538</v>
      </c>
      <c r="P5" s="473"/>
    </row>
    <row r="6" spans="1:16" s="437" customFormat="1" x14ac:dyDescent="0.75">
      <c r="A6" s="471"/>
      <c r="B6" s="471"/>
      <c r="C6" s="471"/>
      <c r="D6" s="471"/>
      <c r="E6" s="179">
        <v>19.25</v>
      </c>
      <c r="F6" s="180">
        <v>7.36</v>
      </c>
      <c r="G6" s="181">
        <v>7</v>
      </c>
      <c r="H6" s="182">
        <v>24.7</v>
      </c>
      <c r="I6" s="179">
        <v>10.34</v>
      </c>
      <c r="J6" s="180">
        <v>9.68</v>
      </c>
      <c r="K6" s="183">
        <v>0.56999999999999995</v>
      </c>
      <c r="L6" s="182">
        <v>13.5</v>
      </c>
      <c r="M6" s="179">
        <v>7.6000000000000005</v>
      </c>
      <c r="N6" s="179">
        <v>0.25</v>
      </c>
      <c r="O6" s="184">
        <v>100</v>
      </c>
      <c r="P6" s="473"/>
    </row>
    <row r="7" spans="1:16" s="438" customFormat="1" x14ac:dyDescent="0.75">
      <c r="A7" s="185">
        <v>1</v>
      </c>
      <c r="B7" s="186" t="s">
        <v>95</v>
      </c>
      <c r="C7" s="187" t="s">
        <v>5</v>
      </c>
      <c r="D7" s="186" t="s">
        <v>253</v>
      </c>
      <c r="E7" s="188">
        <v>21</v>
      </c>
      <c r="F7" s="188">
        <v>8</v>
      </c>
      <c r="G7" s="188">
        <v>3.5</v>
      </c>
      <c r="H7" s="188">
        <v>23.5</v>
      </c>
      <c r="I7" s="188">
        <v>22</v>
      </c>
      <c r="J7" s="188">
        <v>0.25</v>
      </c>
      <c r="K7" s="188">
        <v>6</v>
      </c>
      <c r="L7" s="188">
        <v>8</v>
      </c>
      <c r="M7" s="188">
        <v>3.5</v>
      </c>
      <c r="N7" s="189" t="s">
        <v>893</v>
      </c>
      <c r="O7" s="190">
        <v>96</v>
      </c>
      <c r="P7" s="191" t="s">
        <v>113</v>
      </c>
    </row>
    <row r="8" spans="1:16" s="438" customFormat="1" x14ac:dyDescent="0.75">
      <c r="A8" s="185">
        <v>2</v>
      </c>
      <c r="B8" s="186" t="s">
        <v>95</v>
      </c>
      <c r="C8" s="187" t="s">
        <v>63</v>
      </c>
      <c r="D8" s="186" t="s">
        <v>254</v>
      </c>
      <c r="E8" s="188">
        <v>21</v>
      </c>
      <c r="F8" s="188">
        <v>8</v>
      </c>
      <c r="G8" s="188">
        <v>3.5</v>
      </c>
      <c r="H8" s="188">
        <v>23.5</v>
      </c>
      <c r="I8" s="188">
        <v>22</v>
      </c>
      <c r="J8" s="188">
        <v>0.25</v>
      </c>
      <c r="K8" s="188">
        <v>10</v>
      </c>
      <c r="L8" s="188">
        <v>8</v>
      </c>
      <c r="M8" s="188">
        <v>3.5</v>
      </c>
      <c r="N8" s="189" t="s">
        <v>893</v>
      </c>
      <c r="O8" s="190">
        <v>100</v>
      </c>
      <c r="P8" s="191" t="s">
        <v>113</v>
      </c>
    </row>
    <row r="9" spans="1:16" s="438" customFormat="1" x14ac:dyDescent="0.75">
      <c r="A9" s="185">
        <v>3</v>
      </c>
      <c r="B9" s="186" t="s">
        <v>95</v>
      </c>
      <c r="C9" s="187" t="s">
        <v>64</v>
      </c>
      <c r="D9" s="186" t="s">
        <v>255</v>
      </c>
      <c r="E9" s="188">
        <v>21</v>
      </c>
      <c r="F9" s="188">
        <v>8</v>
      </c>
      <c r="G9" s="188">
        <v>3.5</v>
      </c>
      <c r="H9" s="188">
        <v>23.5</v>
      </c>
      <c r="I9" s="188">
        <v>22</v>
      </c>
      <c r="J9" s="188">
        <v>0.25</v>
      </c>
      <c r="K9" s="188">
        <v>10</v>
      </c>
      <c r="L9" s="188">
        <v>8</v>
      </c>
      <c r="M9" s="188">
        <v>3.5</v>
      </c>
      <c r="N9" s="189" t="s">
        <v>893</v>
      </c>
      <c r="O9" s="190">
        <v>100</v>
      </c>
      <c r="P9" s="191" t="s">
        <v>113</v>
      </c>
    </row>
    <row r="10" spans="1:16" s="438" customFormat="1" x14ac:dyDescent="0.75">
      <c r="A10" s="185">
        <v>4</v>
      </c>
      <c r="B10" s="186" t="s">
        <v>95</v>
      </c>
      <c r="C10" s="187" t="s">
        <v>65</v>
      </c>
      <c r="D10" s="186" t="s">
        <v>256</v>
      </c>
      <c r="E10" s="188">
        <v>21</v>
      </c>
      <c r="F10" s="188">
        <v>8</v>
      </c>
      <c r="G10" s="188">
        <v>3.5</v>
      </c>
      <c r="H10" s="188">
        <v>23.5</v>
      </c>
      <c r="I10" s="188">
        <v>22</v>
      </c>
      <c r="J10" s="188">
        <v>0.25</v>
      </c>
      <c r="K10" s="188">
        <v>10</v>
      </c>
      <c r="L10" s="188">
        <v>8</v>
      </c>
      <c r="M10" s="188">
        <v>3.5</v>
      </c>
      <c r="N10" s="189" t="s">
        <v>893</v>
      </c>
      <c r="O10" s="190">
        <v>100</v>
      </c>
      <c r="P10" s="191" t="s">
        <v>113</v>
      </c>
    </row>
    <row r="11" spans="1:16" s="438" customFormat="1" x14ac:dyDescent="0.75">
      <c r="A11" s="185">
        <v>5</v>
      </c>
      <c r="B11" s="186" t="s">
        <v>95</v>
      </c>
      <c r="C11" s="187" t="s">
        <v>66</v>
      </c>
      <c r="D11" s="186" t="s">
        <v>257</v>
      </c>
      <c r="E11" s="188">
        <v>21</v>
      </c>
      <c r="F11" s="188">
        <v>8</v>
      </c>
      <c r="G11" s="188">
        <v>3.5</v>
      </c>
      <c r="H11" s="188">
        <v>23.5</v>
      </c>
      <c r="I11" s="188">
        <v>22</v>
      </c>
      <c r="J11" s="188">
        <v>0.25</v>
      </c>
      <c r="K11" s="188">
        <v>10</v>
      </c>
      <c r="L11" s="188">
        <v>8</v>
      </c>
      <c r="M11" s="188">
        <v>3.5</v>
      </c>
      <c r="N11" s="189" t="s">
        <v>893</v>
      </c>
      <c r="O11" s="190">
        <v>100</v>
      </c>
      <c r="P11" s="191" t="s">
        <v>113</v>
      </c>
    </row>
    <row r="12" spans="1:16" s="438" customFormat="1" x14ac:dyDescent="0.75">
      <c r="A12" s="185">
        <v>6</v>
      </c>
      <c r="B12" s="186" t="s">
        <v>95</v>
      </c>
      <c r="C12" s="187" t="s">
        <v>67</v>
      </c>
      <c r="D12" s="186" t="s">
        <v>258</v>
      </c>
      <c r="E12" s="188">
        <v>21</v>
      </c>
      <c r="F12" s="188">
        <v>8</v>
      </c>
      <c r="G12" s="188">
        <v>3.5</v>
      </c>
      <c r="H12" s="188">
        <v>23.5</v>
      </c>
      <c r="I12" s="188">
        <v>22</v>
      </c>
      <c r="J12" s="188">
        <v>0.25</v>
      </c>
      <c r="K12" s="188">
        <v>8</v>
      </c>
      <c r="L12" s="188">
        <v>8</v>
      </c>
      <c r="M12" s="188">
        <v>3.5</v>
      </c>
      <c r="N12" s="189" t="s">
        <v>893</v>
      </c>
      <c r="O12" s="190">
        <v>98</v>
      </c>
      <c r="P12" s="191" t="s">
        <v>113</v>
      </c>
    </row>
    <row r="13" spans="1:16" s="438" customFormat="1" x14ac:dyDescent="0.75">
      <c r="A13" s="185">
        <v>7</v>
      </c>
      <c r="B13" s="186" t="s">
        <v>95</v>
      </c>
      <c r="C13" s="187" t="s">
        <v>68</v>
      </c>
      <c r="D13" s="186" t="s">
        <v>259</v>
      </c>
      <c r="E13" s="188">
        <v>21</v>
      </c>
      <c r="F13" s="188">
        <v>8</v>
      </c>
      <c r="G13" s="188">
        <v>3.5</v>
      </c>
      <c r="H13" s="188">
        <v>23.5</v>
      </c>
      <c r="I13" s="188">
        <v>22</v>
      </c>
      <c r="J13" s="188">
        <v>0.25</v>
      </c>
      <c r="K13" s="188">
        <v>10</v>
      </c>
      <c r="L13" s="188">
        <v>8</v>
      </c>
      <c r="M13" s="188">
        <v>3.5</v>
      </c>
      <c r="N13" s="189" t="s">
        <v>893</v>
      </c>
      <c r="O13" s="190">
        <v>100</v>
      </c>
      <c r="P13" s="191" t="s">
        <v>113</v>
      </c>
    </row>
    <row r="14" spans="1:16" s="438" customFormat="1" x14ac:dyDescent="0.75">
      <c r="A14" s="185">
        <v>8</v>
      </c>
      <c r="B14" s="186" t="s">
        <v>95</v>
      </c>
      <c r="C14" s="187" t="s">
        <v>69</v>
      </c>
      <c r="D14" s="186" t="s">
        <v>260</v>
      </c>
      <c r="E14" s="188">
        <v>21</v>
      </c>
      <c r="F14" s="188">
        <v>8</v>
      </c>
      <c r="G14" s="188">
        <v>3.5</v>
      </c>
      <c r="H14" s="188">
        <v>23.5</v>
      </c>
      <c r="I14" s="188">
        <v>22</v>
      </c>
      <c r="J14" s="188">
        <v>0.25</v>
      </c>
      <c r="K14" s="188">
        <v>10</v>
      </c>
      <c r="L14" s="188">
        <v>8</v>
      </c>
      <c r="M14" s="188">
        <v>3.5</v>
      </c>
      <c r="N14" s="189" t="s">
        <v>893</v>
      </c>
      <c r="O14" s="190">
        <v>100</v>
      </c>
      <c r="P14" s="191" t="s">
        <v>113</v>
      </c>
    </row>
    <row r="15" spans="1:16" s="438" customFormat="1" x14ac:dyDescent="0.75">
      <c r="A15" s="185">
        <v>9</v>
      </c>
      <c r="B15" s="186" t="s">
        <v>95</v>
      </c>
      <c r="C15" s="187" t="s">
        <v>70</v>
      </c>
      <c r="D15" s="186" t="s">
        <v>261</v>
      </c>
      <c r="E15" s="188">
        <v>21</v>
      </c>
      <c r="F15" s="188">
        <v>8</v>
      </c>
      <c r="G15" s="188">
        <v>3.5</v>
      </c>
      <c r="H15" s="188">
        <v>23.5</v>
      </c>
      <c r="I15" s="188">
        <v>22</v>
      </c>
      <c r="J15" s="188">
        <v>0.25</v>
      </c>
      <c r="K15" s="188">
        <v>10</v>
      </c>
      <c r="L15" s="188">
        <v>8</v>
      </c>
      <c r="M15" s="188">
        <v>3.5</v>
      </c>
      <c r="N15" s="189" t="s">
        <v>893</v>
      </c>
      <c r="O15" s="190">
        <v>100</v>
      </c>
      <c r="P15" s="191" t="s">
        <v>113</v>
      </c>
    </row>
    <row r="16" spans="1:16" s="438" customFormat="1" x14ac:dyDescent="0.75">
      <c r="A16" s="185">
        <v>10</v>
      </c>
      <c r="B16" s="186" t="s">
        <v>95</v>
      </c>
      <c r="C16" s="187" t="s">
        <v>71</v>
      </c>
      <c r="D16" s="186" t="s">
        <v>262</v>
      </c>
      <c r="E16" s="188">
        <v>21</v>
      </c>
      <c r="F16" s="188">
        <v>8</v>
      </c>
      <c r="G16" s="188">
        <v>3.25</v>
      </c>
      <c r="H16" s="188">
        <v>23.5</v>
      </c>
      <c r="I16" s="188">
        <v>22</v>
      </c>
      <c r="J16" s="188">
        <v>0.25</v>
      </c>
      <c r="K16" s="188">
        <v>8</v>
      </c>
      <c r="L16" s="188">
        <v>8</v>
      </c>
      <c r="M16" s="188">
        <v>3.5</v>
      </c>
      <c r="N16" s="189" t="s">
        <v>893</v>
      </c>
      <c r="O16" s="190">
        <v>97.75</v>
      </c>
      <c r="P16" s="191" t="s">
        <v>113</v>
      </c>
    </row>
    <row r="17" spans="1:16" s="438" customFormat="1" x14ac:dyDescent="0.75">
      <c r="A17" s="185">
        <v>11</v>
      </c>
      <c r="B17" s="186" t="s">
        <v>95</v>
      </c>
      <c r="C17" s="187" t="s">
        <v>76</v>
      </c>
      <c r="D17" s="186" t="s">
        <v>263</v>
      </c>
      <c r="E17" s="188">
        <v>21</v>
      </c>
      <c r="F17" s="188">
        <v>8</v>
      </c>
      <c r="G17" s="188">
        <v>3.5</v>
      </c>
      <c r="H17" s="188">
        <v>23.5</v>
      </c>
      <c r="I17" s="188">
        <v>22</v>
      </c>
      <c r="J17" s="188">
        <v>0.25</v>
      </c>
      <c r="K17" s="188">
        <v>10</v>
      </c>
      <c r="L17" s="188">
        <v>8</v>
      </c>
      <c r="M17" s="188">
        <v>3.5</v>
      </c>
      <c r="N17" s="189" t="s">
        <v>893</v>
      </c>
      <c r="O17" s="190">
        <v>100</v>
      </c>
      <c r="P17" s="191" t="s">
        <v>113</v>
      </c>
    </row>
    <row r="18" spans="1:16" s="438" customFormat="1" x14ac:dyDescent="0.75">
      <c r="A18" s="185">
        <v>12</v>
      </c>
      <c r="B18" s="186" t="s">
        <v>95</v>
      </c>
      <c r="C18" s="187" t="s">
        <v>87</v>
      </c>
      <c r="D18" s="186" t="s">
        <v>264</v>
      </c>
      <c r="E18" s="188">
        <v>21</v>
      </c>
      <c r="F18" s="188">
        <v>8</v>
      </c>
      <c r="G18" s="188">
        <v>3.5</v>
      </c>
      <c r="H18" s="188">
        <v>23.5</v>
      </c>
      <c r="I18" s="188">
        <v>22</v>
      </c>
      <c r="J18" s="188">
        <v>0.25</v>
      </c>
      <c r="K18" s="188">
        <v>10</v>
      </c>
      <c r="L18" s="188">
        <v>8</v>
      </c>
      <c r="M18" s="188">
        <v>3.5</v>
      </c>
      <c r="N18" s="189" t="s">
        <v>893</v>
      </c>
      <c r="O18" s="190">
        <v>100</v>
      </c>
      <c r="P18" s="191" t="s">
        <v>113</v>
      </c>
    </row>
    <row r="19" spans="1:16" s="438" customFormat="1" x14ac:dyDescent="0.75">
      <c r="A19" s="191">
        <v>13</v>
      </c>
      <c r="B19" s="192" t="s">
        <v>89</v>
      </c>
      <c r="C19" s="193">
        <v>10671</v>
      </c>
      <c r="D19" s="194" t="s">
        <v>894</v>
      </c>
      <c r="E19" s="188">
        <v>21</v>
      </c>
      <c r="F19" s="188">
        <v>8</v>
      </c>
      <c r="G19" s="188">
        <v>3.5</v>
      </c>
      <c r="H19" s="188">
        <v>23.5</v>
      </c>
      <c r="I19" s="188">
        <v>21.5</v>
      </c>
      <c r="J19" s="188">
        <v>0.25</v>
      </c>
      <c r="K19" s="188">
        <v>10</v>
      </c>
      <c r="L19" s="188">
        <v>8</v>
      </c>
      <c r="M19" s="188">
        <v>3.5</v>
      </c>
      <c r="N19" s="189" t="s">
        <v>893</v>
      </c>
      <c r="O19" s="190">
        <v>99.5</v>
      </c>
      <c r="P19" s="191" t="s">
        <v>113</v>
      </c>
    </row>
    <row r="20" spans="1:16" s="438" customFormat="1" x14ac:dyDescent="0.75">
      <c r="A20" s="191">
        <v>14</v>
      </c>
      <c r="B20" s="192" t="s">
        <v>89</v>
      </c>
      <c r="C20" s="187" t="s">
        <v>10</v>
      </c>
      <c r="D20" s="195" t="s">
        <v>895</v>
      </c>
      <c r="E20" s="188">
        <v>21</v>
      </c>
      <c r="F20" s="188">
        <v>8</v>
      </c>
      <c r="G20" s="188">
        <v>3.5</v>
      </c>
      <c r="H20" s="188">
        <v>23.5</v>
      </c>
      <c r="I20" s="188">
        <v>22</v>
      </c>
      <c r="J20" s="188">
        <v>0.25</v>
      </c>
      <c r="K20" s="188">
        <v>10</v>
      </c>
      <c r="L20" s="188">
        <v>8</v>
      </c>
      <c r="M20" s="188">
        <v>3.5</v>
      </c>
      <c r="N20" s="189" t="s">
        <v>893</v>
      </c>
      <c r="O20" s="190">
        <v>100</v>
      </c>
      <c r="P20" s="191" t="s">
        <v>113</v>
      </c>
    </row>
    <row r="21" spans="1:16" s="438" customFormat="1" x14ac:dyDescent="0.75">
      <c r="A21" s="191">
        <v>15</v>
      </c>
      <c r="B21" s="192" t="s">
        <v>89</v>
      </c>
      <c r="C21" s="187" t="s">
        <v>11</v>
      </c>
      <c r="D21" s="195" t="s">
        <v>896</v>
      </c>
      <c r="E21" s="188">
        <v>21</v>
      </c>
      <c r="F21" s="188">
        <v>8</v>
      </c>
      <c r="G21" s="188">
        <v>3.5</v>
      </c>
      <c r="H21" s="188">
        <v>23.5</v>
      </c>
      <c r="I21" s="188">
        <v>20.5</v>
      </c>
      <c r="J21" s="188">
        <v>0.25</v>
      </c>
      <c r="K21" s="188">
        <v>10</v>
      </c>
      <c r="L21" s="188">
        <v>8</v>
      </c>
      <c r="M21" s="188">
        <v>3.5</v>
      </c>
      <c r="N21" s="189" t="s">
        <v>893</v>
      </c>
      <c r="O21" s="190">
        <v>98.5</v>
      </c>
      <c r="P21" s="191" t="s">
        <v>113</v>
      </c>
    </row>
    <row r="22" spans="1:16" s="438" customFormat="1" x14ac:dyDescent="0.75">
      <c r="A22" s="191">
        <v>16</v>
      </c>
      <c r="B22" s="192" t="s">
        <v>89</v>
      </c>
      <c r="C22" s="187" t="s">
        <v>12</v>
      </c>
      <c r="D22" s="195" t="s">
        <v>897</v>
      </c>
      <c r="E22" s="188">
        <v>21</v>
      </c>
      <c r="F22" s="188">
        <v>8</v>
      </c>
      <c r="G22" s="188">
        <v>3.5</v>
      </c>
      <c r="H22" s="188">
        <v>23.5</v>
      </c>
      <c r="I22" s="188">
        <v>22</v>
      </c>
      <c r="J22" s="188">
        <v>0.25</v>
      </c>
      <c r="K22" s="188">
        <v>10</v>
      </c>
      <c r="L22" s="188">
        <v>8</v>
      </c>
      <c r="M22" s="188">
        <v>3.5</v>
      </c>
      <c r="N22" s="189" t="s">
        <v>893</v>
      </c>
      <c r="O22" s="190">
        <v>100</v>
      </c>
      <c r="P22" s="191" t="s">
        <v>113</v>
      </c>
    </row>
    <row r="23" spans="1:16" s="438" customFormat="1" x14ac:dyDescent="0.75">
      <c r="A23" s="191">
        <v>17</v>
      </c>
      <c r="B23" s="192" t="s">
        <v>89</v>
      </c>
      <c r="C23" s="187" t="s">
        <v>13</v>
      </c>
      <c r="D23" s="195" t="s">
        <v>898</v>
      </c>
      <c r="E23" s="188">
        <v>21</v>
      </c>
      <c r="F23" s="188">
        <v>8</v>
      </c>
      <c r="G23" s="188">
        <v>3.5</v>
      </c>
      <c r="H23" s="188">
        <v>23.5</v>
      </c>
      <c r="I23" s="188">
        <v>22</v>
      </c>
      <c r="J23" s="188">
        <v>0.25</v>
      </c>
      <c r="K23" s="188">
        <v>10</v>
      </c>
      <c r="L23" s="188">
        <v>8</v>
      </c>
      <c r="M23" s="188">
        <v>3.25</v>
      </c>
      <c r="N23" s="189" t="s">
        <v>893</v>
      </c>
      <c r="O23" s="190">
        <v>99.75</v>
      </c>
      <c r="P23" s="191" t="s">
        <v>113</v>
      </c>
    </row>
    <row r="24" spans="1:16" s="438" customFormat="1" x14ac:dyDescent="0.75">
      <c r="A24" s="191">
        <v>18</v>
      </c>
      <c r="B24" s="192" t="s">
        <v>89</v>
      </c>
      <c r="C24" s="187" t="s">
        <v>14</v>
      </c>
      <c r="D24" s="195" t="s">
        <v>899</v>
      </c>
      <c r="E24" s="188">
        <v>21</v>
      </c>
      <c r="F24" s="188">
        <v>8</v>
      </c>
      <c r="G24" s="188">
        <v>3.5</v>
      </c>
      <c r="H24" s="188">
        <v>23.5</v>
      </c>
      <c r="I24" s="188">
        <v>22</v>
      </c>
      <c r="J24" s="188">
        <v>0.25</v>
      </c>
      <c r="K24" s="188">
        <v>10</v>
      </c>
      <c r="L24" s="188">
        <v>8</v>
      </c>
      <c r="M24" s="188">
        <v>3.5</v>
      </c>
      <c r="N24" s="189" t="s">
        <v>893</v>
      </c>
      <c r="O24" s="190">
        <v>100</v>
      </c>
      <c r="P24" s="191" t="s">
        <v>113</v>
      </c>
    </row>
    <row r="25" spans="1:16" s="438" customFormat="1" x14ac:dyDescent="0.75">
      <c r="A25" s="191">
        <v>19</v>
      </c>
      <c r="B25" s="192" t="s">
        <v>89</v>
      </c>
      <c r="C25" s="187" t="s">
        <v>15</v>
      </c>
      <c r="D25" s="195" t="s">
        <v>900</v>
      </c>
      <c r="E25" s="188">
        <v>21</v>
      </c>
      <c r="F25" s="188">
        <v>8</v>
      </c>
      <c r="G25" s="188">
        <v>3.5</v>
      </c>
      <c r="H25" s="188">
        <v>23.5</v>
      </c>
      <c r="I25" s="188">
        <v>21.5</v>
      </c>
      <c r="J25" s="188">
        <v>0.25</v>
      </c>
      <c r="K25" s="188">
        <v>10</v>
      </c>
      <c r="L25" s="188">
        <v>8</v>
      </c>
      <c r="M25" s="188">
        <v>3.5</v>
      </c>
      <c r="N25" s="189" t="s">
        <v>893</v>
      </c>
      <c r="O25" s="190">
        <v>99.5</v>
      </c>
      <c r="P25" s="191" t="s">
        <v>113</v>
      </c>
    </row>
    <row r="26" spans="1:16" s="438" customFormat="1" x14ac:dyDescent="0.75">
      <c r="A26" s="191">
        <v>20</v>
      </c>
      <c r="B26" s="192" t="s">
        <v>89</v>
      </c>
      <c r="C26" s="187" t="s">
        <v>16</v>
      </c>
      <c r="D26" s="195" t="s">
        <v>901</v>
      </c>
      <c r="E26" s="188">
        <v>21</v>
      </c>
      <c r="F26" s="188">
        <v>8</v>
      </c>
      <c r="G26" s="188">
        <v>3.5</v>
      </c>
      <c r="H26" s="188">
        <v>23.5</v>
      </c>
      <c r="I26" s="188">
        <v>22</v>
      </c>
      <c r="J26" s="188">
        <v>0.25</v>
      </c>
      <c r="K26" s="188">
        <v>10</v>
      </c>
      <c r="L26" s="188">
        <v>8</v>
      </c>
      <c r="M26" s="188">
        <v>3.5</v>
      </c>
      <c r="N26" s="189" t="s">
        <v>893</v>
      </c>
      <c r="O26" s="190">
        <v>100</v>
      </c>
      <c r="P26" s="191" t="s">
        <v>113</v>
      </c>
    </row>
    <row r="27" spans="1:16" s="438" customFormat="1" x14ac:dyDescent="0.75">
      <c r="A27" s="185">
        <v>21</v>
      </c>
      <c r="B27" s="186" t="s">
        <v>92</v>
      </c>
      <c r="C27" s="187" t="s">
        <v>2</v>
      </c>
      <c r="D27" s="186" t="s">
        <v>273</v>
      </c>
      <c r="E27" s="188">
        <v>21</v>
      </c>
      <c r="F27" s="188">
        <v>8</v>
      </c>
      <c r="G27" s="188">
        <v>3.5</v>
      </c>
      <c r="H27" s="188">
        <v>23.5</v>
      </c>
      <c r="I27" s="188">
        <v>20.5</v>
      </c>
      <c r="J27" s="188">
        <v>0.25</v>
      </c>
      <c r="K27" s="188">
        <v>10</v>
      </c>
      <c r="L27" s="188">
        <v>8</v>
      </c>
      <c r="M27" s="188">
        <v>3.5</v>
      </c>
      <c r="N27" s="189" t="s">
        <v>893</v>
      </c>
      <c r="O27" s="190">
        <v>98.5</v>
      </c>
      <c r="P27" s="191" t="s">
        <v>113</v>
      </c>
    </row>
    <row r="28" spans="1:16" s="438" customFormat="1" x14ac:dyDescent="0.75">
      <c r="A28" s="185">
        <v>22</v>
      </c>
      <c r="B28" s="186" t="s">
        <v>92</v>
      </c>
      <c r="C28" s="187" t="s">
        <v>27</v>
      </c>
      <c r="D28" s="186" t="s">
        <v>274</v>
      </c>
      <c r="E28" s="188">
        <v>21</v>
      </c>
      <c r="F28" s="188">
        <v>8</v>
      </c>
      <c r="G28" s="188">
        <v>3.5</v>
      </c>
      <c r="H28" s="188">
        <v>23.5</v>
      </c>
      <c r="I28" s="188">
        <v>17</v>
      </c>
      <c r="J28" s="188">
        <v>0.25</v>
      </c>
      <c r="K28" s="188">
        <v>10</v>
      </c>
      <c r="L28" s="188">
        <v>8</v>
      </c>
      <c r="M28" s="188">
        <v>3.5</v>
      </c>
      <c r="N28" s="189" t="s">
        <v>893</v>
      </c>
      <c r="O28" s="190">
        <v>95</v>
      </c>
      <c r="P28" s="191" t="s">
        <v>113</v>
      </c>
    </row>
    <row r="29" spans="1:16" s="438" customFormat="1" x14ac:dyDescent="0.75">
      <c r="A29" s="185">
        <v>23</v>
      </c>
      <c r="B29" s="186" t="s">
        <v>92</v>
      </c>
      <c r="C29" s="187" t="s">
        <v>28</v>
      </c>
      <c r="D29" s="186" t="s">
        <v>275</v>
      </c>
      <c r="E29" s="188">
        <v>21</v>
      </c>
      <c r="F29" s="188">
        <v>8</v>
      </c>
      <c r="G29" s="188">
        <v>3.5</v>
      </c>
      <c r="H29" s="188">
        <v>23.5</v>
      </c>
      <c r="I29" s="188">
        <v>20</v>
      </c>
      <c r="J29" s="188">
        <v>0.25</v>
      </c>
      <c r="K29" s="188">
        <v>10</v>
      </c>
      <c r="L29" s="188">
        <v>8</v>
      </c>
      <c r="M29" s="188">
        <v>3.5</v>
      </c>
      <c r="N29" s="189" t="s">
        <v>893</v>
      </c>
      <c r="O29" s="190">
        <v>98</v>
      </c>
      <c r="P29" s="191" t="s">
        <v>113</v>
      </c>
    </row>
    <row r="30" spans="1:16" s="438" customFormat="1" x14ac:dyDescent="0.75">
      <c r="A30" s="185">
        <v>24</v>
      </c>
      <c r="B30" s="186" t="s">
        <v>92</v>
      </c>
      <c r="C30" s="187" t="s">
        <v>29</v>
      </c>
      <c r="D30" s="186" t="s">
        <v>276</v>
      </c>
      <c r="E30" s="188">
        <v>21</v>
      </c>
      <c r="F30" s="188">
        <v>8</v>
      </c>
      <c r="G30" s="188">
        <v>3.5</v>
      </c>
      <c r="H30" s="188">
        <v>23.5</v>
      </c>
      <c r="I30" s="188">
        <v>21</v>
      </c>
      <c r="J30" s="188">
        <v>0.25</v>
      </c>
      <c r="K30" s="188">
        <v>10</v>
      </c>
      <c r="L30" s="188">
        <v>8</v>
      </c>
      <c r="M30" s="188">
        <v>3.5</v>
      </c>
      <c r="N30" s="189" t="s">
        <v>893</v>
      </c>
      <c r="O30" s="190">
        <v>99</v>
      </c>
      <c r="P30" s="191" t="s">
        <v>113</v>
      </c>
    </row>
    <row r="31" spans="1:16" s="438" customFormat="1" x14ac:dyDescent="0.75">
      <c r="A31" s="185">
        <v>25</v>
      </c>
      <c r="B31" s="186" t="s">
        <v>92</v>
      </c>
      <c r="C31" s="187" t="s">
        <v>30</v>
      </c>
      <c r="D31" s="186" t="s">
        <v>277</v>
      </c>
      <c r="E31" s="188">
        <v>21</v>
      </c>
      <c r="F31" s="188">
        <v>8</v>
      </c>
      <c r="G31" s="188">
        <v>3.5</v>
      </c>
      <c r="H31" s="188">
        <v>23.5</v>
      </c>
      <c r="I31" s="188">
        <v>22</v>
      </c>
      <c r="J31" s="188">
        <v>0.25</v>
      </c>
      <c r="K31" s="188">
        <v>10</v>
      </c>
      <c r="L31" s="188">
        <v>8</v>
      </c>
      <c r="M31" s="188">
        <v>3.5</v>
      </c>
      <c r="N31" s="189" t="s">
        <v>893</v>
      </c>
      <c r="O31" s="190">
        <v>100</v>
      </c>
      <c r="P31" s="191" t="s">
        <v>113</v>
      </c>
    </row>
    <row r="32" spans="1:16" s="438" customFormat="1" x14ac:dyDescent="0.75">
      <c r="A32" s="185">
        <v>26</v>
      </c>
      <c r="B32" s="186" t="s">
        <v>92</v>
      </c>
      <c r="C32" s="187" t="s">
        <v>31</v>
      </c>
      <c r="D32" s="186" t="s">
        <v>278</v>
      </c>
      <c r="E32" s="188">
        <v>21</v>
      </c>
      <c r="F32" s="188">
        <v>8</v>
      </c>
      <c r="G32" s="188">
        <v>3.5</v>
      </c>
      <c r="H32" s="188">
        <v>23.5</v>
      </c>
      <c r="I32" s="188">
        <v>19.5</v>
      </c>
      <c r="J32" s="188">
        <v>0.25</v>
      </c>
      <c r="K32" s="188">
        <v>9</v>
      </c>
      <c r="L32" s="188">
        <v>8</v>
      </c>
      <c r="M32" s="188">
        <v>3.5</v>
      </c>
      <c r="N32" s="189" t="s">
        <v>893</v>
      </c>
      <c r="O32" s="190">
        <v>96.5</v>
      </c>
      <c r="P32" s="191" t="s">
        <v>113</v>
      </c>
    </row>
    <row r="33" spans="1:16" s="438" customFormat="1" x14ac:dyDescent="0.75">
      <c r="A33" s="185">
        <v>27</v>
      </c>
      <c r="B33" s="186" t="s">
        <v>92</v>
      </c>
      <c r="C33" s="187" t="s">
        <v>32</v>
      </c>
      <c r="D33" s="186" t="s">
        <v>279</v>
      </c>
      <c r="E33" s="188">
        <v>21</v>
      </c>
      <c r="F33" s="188">
        <v>8</v>
      </c>
      <c r="G33" s="188">
        <v>3.5</v>
      </c>
      <c r="H33" s="188">
        <v>23.5</v>
      </c>
      <c r="I33" s="188">
        <v>20</v>
      </c>
      <c r="J33" s="188">
        <v>0.25</v>
      </c>
      <c r="K33" s="188">
        <v>10</v>
      </c>
      <c r="L33" s="188">
        <v>8</v>
      </c>
      <c r="M33" s="188">
        <v>3.5</v>
      </c>
      <c r="N33" s="189" t="s">
        <v>893</v>
      </c>
      <c r="O33" s="190">
        <v>98</v>
      </c>
      <c r="P33" s="191" t="s">
        <v>113</v>
      </c>
    </row>
    <row r="34" spans="1:16" s="438" customFormat="1" x14ac:dyDescent="0.75">
      <c r="A34" s="185">
        <v>28</v>
      </c>
      <c r="B34" s="186" t="s">
        <v>92</v>
      </c>
      <c r="C34" s="187" t="s">
        <v>33</v>
      </c>
      <c r="D34" s="186" t="s">
        <v>280</v>
      </c>
      <c r="E34" s="188">
        <v>21</v>
      </c>
      <c r="F34" s="188">
        <v>8</v>
      </c>
      <c r="G34" s="188">
        <v>3.5</v>
      </c>
      <c r="H34" s="188">
        <v>23.5</v>
      </c>
      <c r="I34" s="188">
        <v>19.5</v>
      </c>
      <c r="J34" s="188">
        <v>0.25</v>
      </c>
      <c r="K34" s="188">
        <v>10</v>
      </c>
      <c r="L34" s="188">
        <v>8</v>
      </c>
      <c r="M34" s="188">
        <v>3.5</v>
      </c>
      <c r="N34" s="189" t="s">
        <v>893</v>
      </c>
      <c r="O34" s="190">
        <v>97.5</v>
      </c>
      <c r="P34" s="191" t="s">
        <v>113</v>
      </c>
    </row>
    <row r="35" spans="1:16" s="438" customFormat="1" x14ac:dyDescent="0.75">
      <c r="A35" s="185">
        <v>29</v>
      </c>
      <c r="B35" s="186" t="s">
        <v>92</v>
      </c>
      <c r="C35" s="187" t="s">
        <v>34</v>
      </c>
      <c r="D35" s="186" t="s">
        <v>281</v>
      </c>
      <c r="E35" s="188">
        <v>21</v>
      </c>
      <c r="F35" s="188">
        <v>8</v>
      </c>
      <c r="G35" s="188">
        <v>3.5</v>
      </c>
      <c r="H35" s="188">
        <v>23.5</v>
      </c>
      <c r="I35" s="188">
        <v>20</v>
      </c>
      <c r="J35" s="188">
        <v>0.25</v>
      </c>
      <c r="K35" s="188">
        <v>10</v>
      </c>
      <c r="L35" s="188">
        <v>8</v>
      </c>
      <c r="M35" s="188">
        <v>3.5</v>
      </c>
      <c r="N35" s="189" t="s">
        <v>893</v>
      </c>
      <c r="O35" s="190">
        <v>98</v>
      </c>
      <c r="P35" s="191" t="s">
        <v>113</v>
      </c>
    </row>
    <row r="36" spans="1:16" s="438" customFormat="1" x14ac:dyDescent="0.75">
      <c r="A36" s="185">
        <v>30</v>
      </c>
      <c r="B36" s="186" t="s">
        <v>92</v>
      </c>
      <c r="C36" s="187" t="s">
        <v>35</v>
      </c>
      <c r="D36" s="186" t="s">
        <v>282</v>
      </c>
      <c r="E36" s="188">
        <v>21</v>
      </c>
      <c r="F36" s="188">
        <v>8</v>
      </c>
      <c r="G36" s="188">
        <v>3.5</v>
      </c>
      <c r="H36" s="188">
        <v>23.5</v>
      </c>
      <c r="I36" s="188">
        <v>19</v>
      </c>
      <c r="J36" s="188">
        <v>0.25</v>
      </c>
      <c r="K36" s="188">
        <v>9</v>
      </c>
      <c r="L36" s="188">
        <v>8</v>
      </c>
      <c r="M36" s="188">
        <v>3.5</v>
      </c>
      <c r="N36" s="189" t="s">
        <v>893</v>
      </c>
      <c r="O36" s="190">
        <v>96</v>
      </c>
      <c r="P36" s="191" t="s">
        <v>113</v>
      </c>
    </row>
    <row r="37" spans="1:16" s="438" customFormat="1" x14ac:dyDescent="0.75">
      <c r="A37" s="185">
        <v>31</v>
      </c>
      <c r="B37" s="186" t="s">
        <v>92</v>
      </c>
      <c r="C37" s="187" t="s">
        <v>36</v>
      </c>
      <c r="D37" s="186" t="s">
        <v>283</v>
      </c>
      <c r="E37" s="188">
        <v>21</v>
      </c>
      <c r="F37" s="188">
        <v>8</v>
      </c>
      <c r="G37" s="188">
        <v>3.5</v>
      </c>
      <c r="H37" s="188">
        <v>23.5</v>
      </c>
      <c r="I37" s="188">
        <v>19.5</v>
      </c>
      <c r="J37" s="188">
        <v>0.25</v>
      </c>
      <c r="K37" s="188">
        <v>10</v>
      </c>
      <c r="L37" s="188">
        <v>8</v>
      </c>
      <c r="M37" s="188">
        <v>3.5</v>
      </c>
      <c r="N37" s="189" t="s">
        <v>893</v>
      </c>
      <c r="O37" s="190">
        <v>97.5</v>
      </c>
      <c r="P37" s="191" t="s">
        <v>113</v>
      </c>
    </row>
    <row r="38" spans="1:16" s="438" customFormat="1" x14ac:dyDescent="0.75">
      <c r="A38" s="185">
        <v>32</v>
      </c>
      <c r="B38" s="186" t="s">
        <v>92</v>
      </c>
      <c r="C38" s="187" t="s">
        <v>73</v>
      </c>
      <c r="D38" s="186" t="s">
        <v>284</v>
      </c>
      <c r="E38" s="188">
        <v>21</v>
      </c>
      <c r="F38" s="188">
        <v>8</v>
      </c>
      <c r="G38" s="188">
        <v>3.5</v>
      </c>
      <c r="H38" s="188">
        <v>23.5</v>
      </c>
      <c r="I38" s="188">
        <v>19.5</v>
      </c>
      <c r="J38" s="188">
        <v>0.25</v>
      </c>
      <c r="K38" s="188">
        <v>10</v>
      </c>
      <c r="L38" s="188">
        <v>8</v>
      </c>
      <c r="M38" s="188">
        <v>3.25</v>
      </c>
      <c r="N38" s="189" t="s">
        <v>893</v>
      </c>
      <c r="O38" s="190">
        <v>97.25</v>
      </c>
      <c r="P38" s="191" t="s">
        <v>113</v>
      </c>
    </row>
    <row r="39" spans="1:16" s="438" customFormat="1" x14ac:dyDescent="0.75">
      <c r="A39" s="185">
        <v>33</v>
      </c>
      <c r="B39" s="186" t="s">
        <v>92</v>
      </c>
      <c r="C39" s="187" t="s">
        <v>77</v>
      </c>
      <c r="D39" s="186" t="s">
        <v>285</v>
      </c>
      <c r="E39" s="188">
        <v>21</v>
      </c>
      <c r="F39" s="188">
        <v>8</v>
      </c>
      <c r="G39" s="188">
        <v>3.5</v>
      </c>
      <c r="H39" s="188">
        <v>23.5</v>
      </c>
      <c r="I39" s="188">
        <v>22</v>
      </c>
      <c r="J39" s="188">
        <v>0.25</v>
      </c>
      <c r="K39" s="188">
        <v>10</v>
      </c>
      <c r="L39" s="188">
        <v>8</v>
      </c>
      <c r="M39" s="188">
        <v>3.5</v>
      </c>
      <c r="N39" s="189" t="s">
        <v>893</v>
      </c>
      <c r="O39" s="190">
        <v>100</v>
      </c>
      <c r="P39" s="191" t="s">
        <v>113</v>
      </c>
    </row>
    <row r="40" spans="1:16" s="438" customFormat="1" x14ac:dyDescent="0.75">
      <c r="A40" s="185">
        <v>34</v>
      </c>
      <c r="B40" s="186" t="s">
        <v>92</v>
      </c>
      <c r="C40" s="187" t="s">
        <v>86</v>
      </c>
      <c r="D40" s="186" t="s">
        <v>286</v>
      </c>
      <c r="E40" s="188">
        <v>21</v>
      </c>
      <c r="F40" s="188">
        <v>8</v>
      </c>
      <c r="G40" s="188">
        <v>3.5</v>
      </c>
      <c r="H40" s="188">
        <v>23.5</v>
      </c>
      <c r="I40" s="188">
        <v>22</v>
      </c>
      <c r="J40" s="188">
        <v>0.25</v>
      </c>
      <c r="K40" s="188">
        <v>10</v>
      </c>
      <c r="L40" s="188">
        <v>8</v>
      </c>
      <c r="M40" s="188">
        <v>3.5</v>
      </c>
      <c r="N40" s="189" t="s">
        <v>893</v>
      </c>
      <c r="O40" s="190">
        <v>100</v>
      </c>
      <c r="P40" s="191" t="s">
        <v>113</v>
      </c>
    </row>
    <row r="41" spans="1:16" s="438" customFormat="1" x14ac:dyDescent="0.75">
      <c r="A41" s="191">
        <v>35</v>
      </c>
      <c r="B41" s="192" t="s">
        <v>94</v>
      </c>
      <c r="C41" s="196" t="s">
        <v>4</v>
      </c>
      <c r="D41" s="192" t="s">
        <v>287</v>
      </c>
      <c r="E41" s="188">
        <v>21</v>
      </c>
      <c r="F41" s="188">
        <v>8</v>
      </c>
      <c r="G41" s="188">
        <v>3.5</v>
      </c>
      <c r="H41" s="188">
        <v>23.5</v>
      </c>
      <c r="I41" s="188">
        <v>22</v>
      </c>
      <c r="J41" s="188">
        <v>0.25</v>
      </c>
      <c r="K41" s="188">
        <v>10</v>
      </c>
      <c r="L41" s="188">
        <v>8</v>
      </c>
      <c r="M41" s="188">
        <v>3.5</v>
      </c>
      <c r="N41" s="189" t="s">
        <v>893</v>
      </c>
      <c r="O41" s="190">
        <v>100</v>
      </c>
      <c r="P41" s="191" t="s">
        <v>113</v>
      </c>
    </row>
    <row r="42" spans="1:16" s="438" customFormat="1" x14ac:dyDescent="0.75">
      <c r="A42" s="191">
        <v>36</v>
      </c>
      <c r="B42" s="192" t="s">
        <v>94</v>
      </c>
      <c r="C42" s="196" t="s">
        <v>48</v>
      </c>
      <c r="D42" s="192" t="s">
        <v>288</v>
      </c>
      <c r="E42" s="188">
        <v>21</v>
      </c>
      <c r="F42" s="188">
        <v>8</v>
      </c>
      <c r="G42" s="188">
        <v>3.5</v>
      </c>
      <c r="H42" s="188">
        <v>23.5</v>
      </c>
      <c r="I42" s="188">
        <v>22</v>
      </c>
      <c r="J42" s="188">
        <v>0.25</v>
      </c>
      <c r="K42" s="188">
        <v>10</v>
      </c>
      <c r="L42" s="188">
        <v>8</v>
      </c>
      <c r="M42" s="188">
        <v>3.5</v>
      </c>
      <c r="N42" s="189" t="s">
        <v>893</v>
      </c>
      <c r="O42" s="190">
        <v>100</v>
      </c>
      <c r="P42" s="191" t="s">
        <v>113</v>
      </c>
    </row>
    <row r="43" spans="1:16" s="438" customFormat="1" x14ac:dyDescent="0.75">
      <c r="A43" s="191">
        <v>37</v>
      </c>
      <c r="B43" s="192" t="s">
        <v>94</v>
      </c>
      <c r="C43" s="196" t="s">
        <v>49</v>
      </c>
      <c r="D43" s="192" t="s">
        <v>289</v>
      </c>
      <c r="E43" s="188">
        <v>21</v>
      </c>
      <c r="F43" s="188">
        <v>8</v>
      </c>
      <c r="G43" s="188">
        <v>3.5</v>
      </c>
      <c r="H43" s="188">
        <v>23.5</v>
      </c>
      <c r="I43" s="188">
        <v>22</v>
      </c>
      <c r="J43" s="188">
        <v>0.25</v>
      </c>
      <c r="K43" s="188">
        <v>10</v>
      </c>
      <c r="L43" s="188">
        <v>8</v>
      </c>
      <c r="M43" s="188">
        <v>3.5</v>
      </c>
      <c r="N43" s="189" t="s">
        <v>893</v>
      </c>
      <c r="O43" s="190">
        <v>100</v>
      </c>
      <c r="P43" s="191" t="s">
        <v>113</v>
      </c>
    </row>
    <row r="44" spans="1:16" s="438" customFormat="1" x14ac:dyDescent="0.75">
      <c r="A44" s="191">
        <v>38</v>
      </c>
      <c r="B44" s="192" t="s">
        <v>94</v>
      </c>
      <c r="C44" s="196" t="s">
        <v>50</v>
      </c>
      <c r="D44" s="192" t="s">
        <v>290</v>
      </c>
      <c r="E44" s="188">
        <v>21</v>
      </c>
      <c r="F44" s="188">
        <v>8</v>
      </c>
      <c r="G44" s="188">
        <v>3.5</v>
      </c>
      <c r="H44" s="188">
        <v>23.5</v>
      </c>
      <c r="I44" s="188">
        <v>22</v>
      </c>
      <c r="J44" s="188">
        <v>0.25</v>
      </c>
      <c r="K44" s="188">
        <v>10</v>
      </c>
      <c r="L44" s="188">
        <v>8</v>
      </c>
      <c r="M44" s="188">
        <v>3.5</v>
      </c>
      <c r="N44" s="189" t="s">
        <v>893</v>
      </c>
      <c r="O44" s="190">
        <v>100</v>
      </c>
      <c r="P44" s="191" t="s">
        <v>113</v>
      </c>
    </row>
    <row r="45" spans="1:16" s="438" customFormat="1" x14ac:dyDescent="0.75">
      <c r="A45" s="191">
        <v>39</v>
      </c>
      <c r="B45" s="192" t="s">
        <v>94</v>
      </c>
      <c r="C45" s="196" t="s">
        <v>51</v>
      </c>
      <c r="D45" s="192" t="s">
        <v>291</v>
      </c>
      <c r="E45" s="188">
        <v>21</v>
      </c>
      <c r="F45" s="188">
        <v>8</v>
      </c>
      <c r="G45" s="188">
        <v>3.5</v>
      </c>
      <c r="H45" s="188">
        <v>23.5</v>
      </c>
      <c r="I45" s="188">
        <v>22</v>
      </c>
      <c r="J45" s="188">
        <v>0.25</v>
      </c>
      <c r="K45" s="188">
        <v>10</v>
      </c>
      <c r="L45" s="188">
        <v>8</v>
      </c>
      <c r="M45" s="188">
        <v>3.5</v>
      </c>
      <c r="N45" s="189" t="s">
        <v>893</v>
      </c>
      <c r="O45" s="190">
        <v>100</v>
      </c>
      <c r="P45" s="191" t="s">
        <v>113</v>
      </c>
    </row>
    <row r="46" spans="1:16" s="438" customFormat="1" x14ac:dyDescent="0.75">
      <c r="A46" s="191">
        <v>40</v>
      </c>
      <c r="B46" s="192" t="s">
        <v>94</v>
      </c>
      <c r="C46" s="196" t="s">
        <v>52</v>
      </c>
      <c r="D46" s="192" t="s">
        <v>292</v>
      </c>
      <c r="E46" s="188">
        <v>21</v>
      </c>
      <c r="F46" s="188">
        <v>8</v>
      </c>
      <c r="G46" s="188">
        <v>3.5</v>
      </c>
      <c r="H46" s="188">
        <v>23.5</v>
      </c>
      <c r="I46" s="188">
        <v>21.5</v>
      </c>
      <c r="J46" s="188">
        <v>0.25</v>
      </c>
      <c r="K46" s="188">
        <v>10</v>
      </c>
      <c r="L46" s="188">
        <v>8</v>
      </c>
      <c r="M46" s="188">
        <v>3.5</v>
      </c>
      <c r="N46" s="189" t="s">
        <v>893</v>
      </c>
      <c r="O46" s="190">
        <v>99.5</v>
      </c>
      <c r="P46" s="191" t="s">
        <v>113</v>
      </c>
    </row>
    <row r="47" spans="1:16" s="438" customFormat="1" x14ac:dyDescent="0.75">
      <c r="A47" s="191">
        <v>41</v>
      </c>
      <c r="B47" s="192" t="s">
        <v>94</v>
      </c>
      <c r="C47" s="196" t="s">
        <v>53</v>
      </c>
      <c r="D47" s="192" t="s">
        <v>293</v>
      </c>
      <c r="E47" s="188">
        <v>21</v>
      </c>
      <c r="F47" s="188">
        <v>8</v>
      </c>
      <c r="G47" s="188">
        <v>3.5</v>
      </c>
      <c r="H47" s="188">
        <v>23.5</v>
      </c>
      <c r="I47" s="188">
        <v>22</v>
      </c>
      <c r="J47" s="188">
        <v>0.25</v>
      </c>
      <c r="K47" s="188">
        <v>10</v>
      </c>
      <c r="L47" s="188">
        <v>8</v>
      </c>
      <c r="M47" s="188">
        <v>3.5</v>
      </c>
      <c r="N47" s="189" t="s">
        <v>893</v>
      </c>
      <c r="O47" s="190">
        <v>100</v>
      </c>
      <c r="P47" s="191" t="s">
        <v>113</v>
      </c>
    </row>
    <row r="48" spans="1:16" s="438" customFormat="1" x14ac:dyDescent="0.75">
      <c r="A48" s="191">
        <v>42</v>
      </c>
      <c r="B48" s="192" t="s">
        <v>94</v>
      </c>
      <c r="C48" s="196" t="s">
        <v>54</v>
      </c>
      <c r="D48" s="192" t="s">
        <v>539</v>
      </c>
      <c r="E48" s="188">
        <v>21</v>
      </c>
      <c r="F48" s="188">
        <v>8</v>
      </c>
      <c r="G48" s="188">
        <v>3.5</v>
      </c>
      <c r="H48" s="188">
        <v>23.5</v>
      </c>
      <c r="I48" s="188">
        <v>19</v>
      </c>
      <c r="J48" s="188">
        <v>0.25</v>
      </c>
      <c r="K48" s="188">
        <v>9</v>
      </c>
      <c r="L48" s="188">
        <v>8</v>
      </c>
      <c r="M48" s="188">
        <v>3.25</v>
      </c>
      <c r="N48" s="189" t="s">
        <v>893</v>
      </c>
      <c r="O48" s="190">
        <v>95.75</v>
      </c>
      <c r="P48" s="191" t="s">
        <v>113</v>
      </c>
    </row>
    <row r="49" spans="1:16" s="438" customFormat="1" x14ac:dyDescent="0.75">
      <c r="A49" s="191">
        <v>43</v>
      </c>
      <c r="B49" s="192" t="s">
        <v>94</v>
      </c>
      <c r="C49" s="196" t="s">
        <v>55</v>
      </c>
      <c r="D49" s="192" t="s">
        <v>295</v>
      </c>
      <c r="E49" s="188">
        <v>21</v>
      </c>
      <c r="F49" s="188">
        <v>8</v>
      </c>
      <c r="G49" s="188">
        <v>3.5</v>
      </c>
      <c r="H49" s="188">
        <v>23.5</v>
      </c>
      <c r="I49" s="188">
        <v>22</v>
      </c>
      <c r="J49" s="188">
        <v>0.25</v>
      </c>
      <c r="K49" s="188">
        <v>10</v>
      </c>
      <c r="L49" s="188">
        <v>8</v>
      </c>
      <c r="M49" s="188">
        <v>3.5</v>
      </c>
      <c r="N49" s="189" t="s">
        <v>893</v>
      </c>
      <c r="O49" s="190">
        <v>100</v>
      </c>
      <c r="P49" s="191" t="s">
        <v>113</v>
      </c>
    </row>
    <row r="50" spans="1:16" s="438" customFormat="1" x14ac:dyDescent="0.75">
      <c r="A50" s="191">
        <v>44</v>
      </c>
      <c r="B50" s="192" t="s">
        <v>94</v>
      </c>
      <c r="C50" s="196" t="s">
        <v>56</v>
      </c>
      <c r="D50" s="192" t="s">
        <v>296</v>
      </c>
      <c r="E50" s="188">
        <v>21</v>
      </c>
      <c r="F50" s="188">
        <v>8</v>
      </c>
      <c r="G50" s="188">
        <v>3.5</v>
      </c>
      <c r="H50" s="188">
        <v>23.5</v>
      </c>
      <c r="I50" s="188">
        <v>21.5</v>
      </c>
      <c r="J50" s="188">
        <v>0.25</v>
      </c>
      <c r="K50" s="188">
        <v>10</v>
      </c>
      <c r="L50" s="188">
        <v>7</v>
      </c>
      <c r="M50" s="188">
        <v>3.5</v>
      </c>
      <c r="N50" s="189" t="s">
        <v>893</v>
      </c>
      <c r="O50" s="190">
        <v>98.5</v>
      </c>
      <c r="P50" s="191" t="s">
        <v>113</v>
      </c>
    </row>
    <row r="51" spans="1:16" s="438" customFormat="1" x14ac:dyDescent="0.75">
      <c r="A51" s="191">
        <v>45</v>
      </c>
      <c r="B51" s="192" t="s">
        <v>94</v>
      </c>
      <c r="C51" s="196" t="s">
        <v>57</v>
      </c>
      <c r="D51" s="192" t="s">
        <v>297</v>
      </c>
      <c r="E51" s="188">
        <v>21</v>
      </c>
      <c r="F51" s="188">
        <v>8</v>
      </c>
      <c r="G51" s="188">
        <v>3.5</v>
      </c>
      <c r="H51" s="188">
        <v>23.5</v>
      </c>
      <c r="I51" s="188">
        <v>22</v>
      </c>
      <c r="J51" s="188">
        <v>0.25</v>
      </c>
      <c r="K51" s="188">
        <v>10</v>
      </c>
      <c r="L51" s="188">
        <v>8</v>
      </c>
      <c r="M51" s="188">
        <v>3.5</v>
      </c>
      <c r="N51" s="189" t="s">
        <v>893</v>
      </c>
      <c r="O51" s="190">
        <v>100</v>
      </c>
      <c r="P51" s="191" t="s">
        <v>113</v>
      </c>
    </row>
    <row r="52" spans="1:16" s="438" customFormat="1" x14ac:dyDescent="0.75">
      <c r="A52" s="191">
        <v>46</v>
      </c>
      <c r="B52" s="192" t="s">
        <v>94</v>
      </c>
      <c r="C52" s="196" t="s">
        <v>58</v>
      </c>
      <c r="D52" s="192" t="s">
        <v>298</v>
      </c>
      <c r="E52" s="188">
        <v>21</v>
      </c>
      <c r="F52" s="188">
        <v>8</v>
      </c>
      <c r="G52" s="188">
        <v>3.5</v>
      </c>
      <c r="H52" s="188">
        <v>23.5</v>
      </c>
      <c r="I52" s="188">
        <v>22</v>
      </c>
      <c r="J52" s="188">
        <v>0.25</v>
      </c>
      <c r="K52" s="188">
        <v>10</v>
      </c>
      <c r="L52" s="188">
        <v>8</v>
      </c>
      <c r="M52" s="188">
        <v>3.5</v>
      </c>
      <c r="N52" s="189" t="s">
        <v>893</v>
      </c>
      <c r="O52" s="190">
        <v>100</v>
      </c>
      <c r="P52" s="191" t="s">
        <v>113</v>
      </c>
    </row>
    <row r="53" spans="1:16" s="438" customFormat="1" x14ac:dyDescent="0.75">
      <c r="A53" s="191">
        <v>47</v>
      </c>
      <c r="B53" s="192" t="s">
        <v>94</v>
      </c>
      <c r="C53" s="196" t="s">
        <v>59</v>
      </c>
      <c r="D53" s="192" t="s">
        <v>299</v>
      </c>
      <c r="E53" s="188">
        <v>21</v>
      </c>
      <c r="F53" s="188">
        <v>8</v>
      </c>
      <c r="G53" s="188">
        <v>3.5</v>
      </c>
      <c r="H53" s="188">
        <v>23.5</v>
      </c>
      <c r="I53" s="188">
        <v>22</v>
      </c>
      <c r="J53" s="188">
        <v>0.25</v>
      </c>
      <c r="K53" s="188">
        <v>10</v>
      </c>
      <c r="L53" s="188">
        <v>8</v>
      </c>
      <c r="M53" s="188">
        <v>3.5</v>
      </c>
      <c r="N53" s="189" t="s">
        <v>893</v>
      </c>
      <c r="O53" s="190">
        <v>100</v>
      </c>
      <c r="P53" s="191" t="s">
        <v>113</v>
      </c>
    </row>
    <row r="54" spans="1:16" s="438" customFormat="1" x14ac:dyDescent="0.75">
      <c r="A54" s="191">
        <v>48</v>
      </c>
      <c r="B54" s="192" t="s">
        <v>94</v>
      </c>
      <c r="C54" s="196" t="s">
        <v>60</v>
      </c>
      <c r="D54" s="192" t="s">
        <v>300</v>
      </c>
      <c r="E54" s="188">
        <v>21</v>
      </c>
      <c r="F54" s="188">
        <v>8</v>
      </c>
      <c r="G54" s="188">
        <v>3.5</v>
      </c>
      <c r="H54" s="188">
        <v>23.5</v>
      </c>
      <c r="I54" s="188">
        <v>22</v>
      </c>
      <c r="J54" s="188">
        <v>0.25</v>
      </c>
      <c r="K54" s="188">
        <v>10</v>
      </c>
      <c r="L54" s="188">
        <v>7</v>
      </c>
      <c r="M54" s="188">
        <v>3.5</v>
      </c>
      <c r="N54" s="189" t="s">
        <v>893</v>
      </c>
      <c r="O54" s="190">
        <v>99</v>
      </c>
      <c r="P54" s="191" t="s">
        <v>113</v>
      </c>
    </row>
    <row r="55" spans="1:16" s="438" customFormat="1" x14ac:dyDescent="0.75">
      <c r="A55" s="191">
        <v>49</v>
      </c>
      <c r="B55" s="192" t="s">
        <v>94</v>
      </c>
      <c r="C55" s="196" t="s">
        <v>61</v>
      </c>
      <c r="D55" s="192" t="s">
        <v>301</v>
      </c>
      <c r="E55" s="188">
        <v>21</v>
      </c>
      <c r="F55" s="188">
        <v>8</v>
      </c>
      <c r="G55" s="188">
        <v>3.5</v>
      </c>
      <c r="H55" s="188">
        <v>23.5</v>
      </c>
      <c r="I55" s="188">
        <v>22</v>
      </c>
      <c r="J55" s="188">
        <v>0.25</v>
      </c>
      <c r="K55" s="188">
        <v>10</v>
      </c>
      <c r="L55" s="188">
        <v>8</v>
      </c>
      <c r="M55" s="188">
        <v>3.5</v>
      </c>
      <c r="N55" s="189" t="s">
        <v>893</v>
      </c>
      <c r="O55" s="190">
        <v>100</v>
      </c>
      <c r="P55" s="191" t="s">
        <v>113</v>
      </c>
    </row>
    <row r="56" spans="1:16" s="438" customFormat="1" x14ac:dyDescent="0.75">
      <c r="A56" s="191">
        <v>50</v>
      </c>
      <c r="B56" s="192" t="s">
        <v>94</v>
      </c>
      <c r="C56" s="196" t="s">
        <v>62</v>
      </c>
      <c r="D56" s="192" t="s">
        <v>302</v>
      </c>
      <c r="E56" s="188">
        <v>21</v>
      </c>
      <c r="F56" s="188">
        <v>8</v>
      </c>
      <c r="G56" s="188">
        <v>3.5</v>
      </c>
      <c r="H56" s="188">
        <v>23.5</v>
      </c>
      <c r="I56" s="188">
        <v>22</v>
      </c>
      <c r="J56" s="188">
        <v>0.25</v>
      </c>
      <c r="K56" s="188">
        <v>10</v>
      </c>
      <c r="L56" s="188">
        <v>8</v>
      </c>
      <c r="M56" s="188">
        <v>3.5</v>
      </c>
      <c r="N56" s="189" t="s">
        <v>893</v>
      </c>
      <c r="O56" s="190">
        <v>100</v>
      </c>
      <c r="P56" s="191" t="s">
        <v>113</v>
      </c>
    </row>
    <row r="57" spans="1:16" s="438" customFormat="1" x14ac:dyDescent="0.75">
      <c r="A57" s="191">
        <v>51</v>
      </c>
      <c r="B57" s="192" t="s">
        <v>94</v>
      </c>
      <c r="C57" s="196" t="s">
        <v>75</v>
      </c>
      <c r="D57" s="192" t="s">
        <v>303</v>
      </c>
      <c r="E57" s="188">
        <v>21</v>
      </c>
      <c r="F57" s="188">
        <v>8</v>
      </c>
      <c r="G57" s="188">
        <v>3.5</v>
      </c>
      <c r="H57" s="188">
        <v>23</v>
      </c>
      <c r="I57" s="188">
        <v>21.5</v>
      </c>
      <c r="J57" s="188">
        <v>0.25</v>
      </c>
      <c r="K57" s="188">
        <v>9</v>
      </c>
      <c r="L57" s="188">
        <v>8</v>
      </c>
      <c r="M57" s="188">
        <v>3.5</v>
      </c>
      <c r="N57" s="189" t="s">
        <v>893</v>
      </c>
      <c r="O57" s="190">
        <v>98</v>
      </c>
      <c r="P57" s="191" t="s">
        <v>113</v>
      </c>
    </row>
    <row r="58" spans="1:16" s="438" customFormat="1" x14ac:dyDescent="0.75">
      <c r="A58" s="191">
        <v>52</v>
      </c>
      <c r="B58" s="192" t="s">
        <v>94</v>
      </c>
      <c r="C58" s="196" t="s">
        <v>78</v>
      </c>
      <c r="D58" s="192" t="s">
        <v>304</v>
      </c>
      <c r="E58" s="188">
        <v>21</v>
      </c>
      <c r="F58" s="188">
        <v>8</v>
      </c>
      <c r="G58" s="188">
        <v>3.5</v>
      </c>
      <c r="H58" s="188">
        <v>23.5</v>
      </c>
      <c r="I58" s="188">
        <v>22</v>
      </c>
      <c r="J58" s="188">
        <v>0.25</v>
      </c>
      <c r="K58" s="188">
        <v>10</v>
      </c>
      <c r="L58" s="188">
        <v>8</v>
      </c>
      <c r="M58" s="188">
        <v>3.5</v>
      </c>
      <c r="N58" s="189" t="s">
        <v>893</v>
      </c>
      <c r="O58" s="190">
        <v>100</v>
      </c>
      <c r="P58" s="191" t="s">
        <v>113</v>
      </c>
    </row>
    <row r="59" spans="1:16" s="438" customFormat="1" x14ac:dyDescent="0.75">
      <c r="A59" s="191">
        <v>53</v>
      </c>
      <c r="B59" s="192" t="s">
        <v>93</v>
      </c>
      <c r="C59" s="196" t="s">
        <v>3</v>
      </c>
      <c r="D59" s="192" t="s">
        <v>305</v>
      </c>
      <c r="E59" s="188">
        <v>21</v>
      </c>
      <c r="F59" s="188">
        <v>8</v>
      </c>
      <c r="G59" s="188">
        <v>3.5</v>
      </c>
      <c r="H59" s="188">
        <v>23.5</v>
      </c>
      <c r="I59" s="188">
        <v>22</v>
      </c>
      <c r="J59" s="188">
        <v>0.25</v>
      </c>
      <c r="K59" s="188">
        <v>9</v>
      </c>
      <c r="L59" s="188">
        <v>8</v>
      </c>
      <c r="M59" s="188">
        <v>3.5</v>
      </c>
      <c r="N59" s="189" t="s">
        <v>893</v>
      </c>
      <c r="O59" s="190">
        <v>99</v>
      </c>
      <c r="P59" s="191" t="s">
        <v>113</v>
      </c>
    </row>
    <row r="60" spans="1:16" s="438" customFormat="1" x14ac:dyDescent="0.75">
      <c r="A60" s="191">
        <v>54</v>
      </c>
      <c r="B60" s="192" t="s">
        <v>93</v>
      </c>
      <c r="C60" s="196" t="s">
        <v>39</v>
      </c>
      <c r="D60" s="192" t="s">
        <v>306</v>
      </c>
      <c r="E60" s="188">
        <v>21</v>
      </c>
      <c r="F60" s="188">
        <v>7</v>
      </c>
      <c r="G60" s="188">
        <v>3.5</v>
      </c>
      <c r="H60" s="188">
        <v>23.5</v>
      </c>
      <c r="I60" s="188">
        <v>22</v>
      </c>
      <c r="J60" s="188">
        <v>0.25</v>
      </c>
      <c r="K60" s="188">
        <v>10</v>
      </c>
      <c r="L60" s="188">
        <v>8</v>
      </c>
      <c r="M60" s="188">
        <v>3.5</v>
      </c>
      <c r="N60" s="189" t="s">
        <v>893</v>
      </c>
      <c r="O60" s="190">
        <v>99</v>
      </c>
      <c r="P60" s="439" t="s">
        <v>113</v>
      </c>
    </row>
    <row r="61" spans="1:16" s="438" customFormat="1" x14ac:dyDescent="0.75">
      <c r="A61" s="191">
        <v>55</v>
      </c>
      <c r="B61" s="192" t="s">
        <v>93</v>
      </c>
      <c r="C61" s="196" t="s">
        <v>41</v>
      </c>
      <c r="D61" s="192" t="s">
        <v>307</v>
      </c>
      <c r="E61" s="188">
        <v>21</v>
      </c>
      <c r="F61" s="188">
        <v>8</v>
      </c>
      <c r="G61" s="188">
        <v>3.5</v>
      </c>
      <c r="H61" s="188">
        <v>23.5</v>
      </c>
      <c r="I61" s="188">
        <v>22</v>
      </c>
      <c r="J61" s="188">
        <v>0.25</v>
      </c>
      <c r="K61" s="188">
        <v>10</v>
      </c>
      <c r="L61" s="188">
        <v>8</v>
      </c>
      <c r="M61" s="188">
        <v>3.5</v>
      </c>
      <c r="N61" s="189" t="s">
        <v>893</v>
      </c>
      <c r="O61" s="190">
        <v>100</v>
      </c>
      <c r="P61" s="191" t="s">
        <v>113</v>
      </c>
    </row>
    <row r="62" spans="1:16" s="438" customFormat="1" x14ac:dyDescent="0.75">
      <c r="A62" s="191">
        <v>56</v>
      </c>
      <c r="B62" s="192" t="s">
        <v>93</v>
      </c>
      <c r="C62" s="196" t="s">
        <v>42</v>
      </c>
      <c r="D62" s="192" t="s">
        <v>308</v>
      </c>
      <c r="E62" s="188">
        <v>21</v>
      </c>
      <c r="F62" s="188">
        <v>8</v>
      </c>
      <c r="G62" s="188">
        <v>3.5</v>
      </c>
      <c r="H62" s="188">
        <v>23.5</v>
      </c>
      <c r="I62" s="188">
        <v>22</v>
      </c>
      <c r="J62" s="188">
        <v>0.25</v>
      </c>
      <c r="K62" s="188">
        <v>10</v>
      </c>
      <c r="L62" s="188">
        <v>8</v>
      </c>
      <c r="M62" s="188">
        <v>3.5</v>
      </c>
      <c r="N62" s="189" t="s">
        <v>893</v>
      </c>
      <c r="O62" s="190">
        <v>100</v>
      </c>
      <c r="P62" s="191" t="s">
        <v>113</v>
      </c>
    </row>
    <row r="63" spans="1:16" s="438" customFormat="1" x14ac:dyDescent="0.75">
      <c r="A63" s="191">
        <v>57</v>
      </c>
      <c r="B63" s="192" t="s">
        <v>93</v>
      </c>
      <c r="C63" s="196" t="s">
        <v>74</v>
      </c>
      <c r="D63" s="192" t="s">
        <v>540</v>
      </c>
      <c r="E63" s="188">
        <v>21</v>
      </c>
      <c r="F63" s="188">
        <v>8</v>
      </c>
      <c r="G63" s="188">
        <v>3.5</v>
      </c>
      <c r="H63" s="188">
        <v>23.5</v>
      </c>
      <c r="I63" s="188">
        <v>22</v>
      </c>
      <c r="J63" s="188">
        <v>0.25</v>
      </c>
      <c r="K63" s="188">
        <v>10</v>
      </c>
      <c r="L63" s="188">
        <v>8</v>
      </c>
      <c r="M63" s="188">
        <v>3.5</v>
      </c>
      <c r="N63" s="189" t="s">
        <v>893</v>
      </c>
      <c r="O63" s="190">
        <v>100</v>
      </c>
      <c r="P63" s="191" t="s">
        <v>113</v>
      </c>
    </row>
    <row r="64" spans="1:16" s="438" customFormat="1" x14ac:dyDescent="0.75">
      <c r="A64" s="191">
        <v>58</v>
      </c>
      <c r="B64" s="192" t="s">
        <v>93</v>
      </c>
      <c r="C64" s="196" t="s">
        <v>79</v>
      </c>
      <c r="D64" s="192" t="s">
        <v>310</v>
      </c>
      <c r="E64" s="188">
        <v>21</v>
      </c>
      <c r="F64" s="188">
        <v>8</v>
      </c>
      <c r="G64" s="188">
        <v>3.5</v>
      </c>
      <c r="H64" s="188">
        <v>23.5</v>
      </c>
      <c r="I64" s="188">
        <v>22</v>
      </c>
      <c r="J64" s="188">
        <v>0.25</v>
      </c>
      <c r="K64" s="188">
        <v>10</v>
      </c>
      <c r="L64" s="188">
        <v>8</v>
      </c>
      <c r="M64" s="188">
        <v>3.5</v>
      </c>
      <c r="N64" s="189" t="s">
        <v>893</v>
      </c>
      <c r="O64" s="190">
        <v>100</v>
      </c>
      <c r="P64" s="191" t="s">
        <v>113</v>
      </c>
    </row>
    <row r="65" spans="1:16" s="438" customFormat="1" x14ac:dyDescent="0.75">
      <c r="A65" s="191">
        <v>59</v>
      </c>
      <c r="B65" s="192" t="s">
        <v>93</v>
      </c>
      <c r="C65" s="196" t="s">
        <v>83</v>
      </c>
      <c r="D65" s="192" t="s">
        <v>311</v>
      </c>
      <c r="E65" s="188">
        <v>21</v>
      </c>
      <c r="F65" s="188">
        <v>8</v>
      </c>
      <c r="G65" s="188">
        <v>3.5</v>
      </c>
      <c r="H65" s="188">
        <v>23.5</v>
      </c>
      <c r="I65" s="188">
        <v>22</v>
      </c>
      <c r="J65" s="188">
        <v>0.25</v>
      </c>
      <c r="K65" s="188">
        <v>9</v>
      </c>
      <c r="L65" s="188">
        <v>8</v>
      </c>
      <c r="M65" s="188">
        <v>3.5</v>
      </c>
      <c r="N65" s="189" t="s">
        <v>893</v>
      </c>
      <c r="O65" s="190">
        <v>99</v>
      </c>
      <c r="P65" s="191" t="s">
        <v>113</v>
      </c>
    </row>
    <row r="66" spans="1:16" s="438" customFormat="1" x14ac:dyDescent="0.75">
      <c r="A66" s="191">
        <v>60</v>
      </c>
      <c r="B66" s="192" t="s">
        <v>93</v>
      </c>
      <c r="C66" s="196" t="s">
        <v>84</v>
      </c>
      <c r="D66" s="192" t="s">
        <v>312</v>
      </c>
      <c r="E66" s="188">
        <v>21</v>
      </c>
      <c r="F66" s="188">
        <v>8</v>
      </c>
      <c r="G66" s="188">
        <v>3.5</v>
      </c>
      <c r="H66" s="188">
        <v>23.5</v>
      </c>
      <c r="I66" s="188">
        <v>22</v>
      </c>
      <c r="J66" s="188">
        <v>0.25</v>
      </c>
      <c r="K66" s="188">
        <v>9</v>
      </c>
      <c r="L66" s="188">
        <v>8</v>
      </c>
      <c r="M66" s="188">
        <v>3.5</v>
      </c>
      <c r="N66" s="189" t="s">
        <v>893</v>
      </c>
      <c r="O66" s="190">
        <v>99</v>
      </c>
      <c r="P66" s="191" t="s">
        <v>113</v>
      </c>
    </row>
    <row r="67" spans="1:16" s="438" customFormat="1" x14ac:dyDescent="0.75">
      <c r="A67" s="185">
        <v>61</v>
      </c>
      <c r="B67" s="186" t="s">
        <v>93</v>
      </c>
      <c r="C67" s="187" t="s">
        <v>85</v>
      </c>
      <c r="D67" s="186" t="s">
        <v>313</v>
      </c>
      <c r="E67" s="188">
        <v>18</v>
      </c>
      <c r="F67" s="188">
        <v>8</v>
      </c>
      <c r="G67" s="188">
        <v>3.5</v>
      </c>
      <c r="H67" s="188">
        <v>23.5</v>
      </c>
      <c r="I67" s="188">
        <v>22</v>
      </c>
      <c r="J67" s="188">
        <v>0.25</v>
      </c>
      <c r="K67" s="188">
        <v>10</v>
      </c>
      <c r="L67" s="188">
        <v>8</v>
      </c>
      <c r="M67" s="188">
        <v>3.5</v>
      </c>
      <c r="N67" s="189" t="s">
        <v>893</v>
      </c>
      <c r="O67" s="190">
        <v>97</v>
      </c>
      <c r="P67" s="191" t="s">
        <v>113</v>
      </c>
    </row>
    <row r="68" spans="1:16" s="438" customFormat="1" x14ac:dyDescent="0.75">
      <c r="A68" s="191">
        <v>62</v>
      </c>
      <c r="B68" s="192" t="s">
        <v>90</v>
      </c>
      <c r="C68" s="196" t="s">
        <v>1</v>
      </c>
      <c r="D68" s="192" t="s">
        <v>314</v>
      </c>
      <c r="E68" s="188">
        <v>21</v>
      </c>
      <c r="F68" s="188">
        <v>8</v>
      </c>
      <c r="G68" s="188">
        <v>3.5</v>
      </c>
      <c r="H68" s="188">
        <v>23.5</v>
      </c>
      <c r="I68" s="188">
        <v>22</v>
      </c>
      <c r="J68" s="188">
        <v>0.25</v>
      </c>
      <c r="K68" s="188">
        <v>10</v>
      </c>
      <c r="L68" s="188">
        <v>8</v>
      </c>
      <c r="M68" s="188">
        <v>3.5</v>
      </c>
      <c r="N68" s="189" t="s">
        <v>893</v>
      </c>
      <c r="O68" s="190">
        <v>100</v>
      </c>
      <c r="P68" s="191" t="s">
        <v>113</v>
      </c>
    </row>
    <row r="69" spans="1:16" s="438" customFormat="1" x14ac:dyDescent="0.75">
      <c r="A69" s="191">
        <v>63</v>
      </c>
      <c r="B69" s="192" t="s">
        <v>90</v>
      </c>
      <c r="C69" s="196" t="s">
        <v>6</v>
      </c>
      <c r="D69" s="192" t="s">
        <v>315</v>
      </c>
      <c r="E69" s="188">
        <v>21</v>
      </c>
      <c r="F69" s="188">
        <v>8</v>
      </c>
      <c r="G69" s="188">
        <v>3.5</v>
      </c>
      <c r="H69" s="188">
        <v>23.5</v>
      </c>
      <c r="I69" s="188">
        <v>22</v>
      </c>
      <c r="J69" s="188">
        <v>0.25</v>
      </c>
      <c r="K69" s="188">
        <v>10</v>
      </c>
      <c r="L69" s="188">
        <v>8</v>
      </c>
      <c r="M69" s="188">
        <v>3.5</v>
      </c>
      <c r="N69" s="189" t="s">
        <v>893</v>
      </c>
      <c r="O69" s="190">
        <v>100</v>
      </c>
      <c r="P69" s="191" t="s">
        <v>113</v>
      </c>
    </row>
    <row r="70" spans="1:16" s="438" customFormat="1" x14ac:dyDescent="0.75">
      <c r="A70" s="191">
        <v>64</v>
      </c>
      <c r="B70" s="192" t="s">
        <v>90</v>
      </c>
      <c r="C70" s="196" t="s">
        <v>7</v>
      </c>
      <c r="D70" s="192" t="s">
        <v>316</v>
      </c>
      <c r="E70" s="188">
        <v>21</v>
      </c>
      <c r="F70" s="188">
        <v>8</v>
      </c>
      <c r="G70" s="188">
        <v>3.5</v>
      </c>
      <c r="H70" s="188">
        <v>23.5</v>
      </c>
      <c r="I70" s="188">
        <v>22</v>
      </c>
      <c r="J70" s="188">
        <v>0.25</v>
      </c>
      <c r="K70" s="188">
        <v>10</v>
      </c>
      <c r="L70" s="188">
        <v>8</v>
      </c>
      <c r="M70" s="188">
        <v>3.5</v>
      </c>
      <c r="N70" s="189" t="s">
        <v>893</v>
      </c>
      <c r="O70" s="190">
        <v>100</v>
      </c>
      <c r="P70" s="191" t="s">
        <v>113</v>
      </c>
    </row>
    <row r="71" spans="1:16" s="438" customFormat="1" x14ac:dyDescent="0.75">
      <c r="A71" s="191">
        <v>65</v>
      </c>
      <c r="B71" s="192" t="s">
        <v>90</v>
      </c>
      <c r="C71" s="196" t="s">
        <v>8</v>
      </c>
      <c r="D71" s="192" t="s">
        <v>317</v>
      </c>
      <c r="E71" s="188">
        <v>21</v>
      </c>
      <c r="F71" s="188">
        <v>8</v>
      </c>
      <c r="G71" s="188">
        <v>3.5</v>
      </c>
      <c r="H71" s="188">
        <v>23.5</v>
      </c>
      <c r="I71" s="188">
        <v>22</v>
      </c>
      <c r="J71" s="188">
        <v>0.25</v>
      </c>
      <c r="K71" s="188">
        <v>10</v>
      </c>
      <c r="L71" s="188">
        <v>8</v>
      </c>
      <c r="M71" s="188">
        <v>3.5</v>
      </c>
      <c r="N71" s="189" t="s">
        <v>893</v>
      </c>
      <c r="O71" s="190">
        <v>100</v>
      </c>
      <c r="P71" s="191" t="s">
        <v>113</v>
      </c>
    </row>
    <row r="72" spans="1:16" s="438" customFormat="1" x14ac:dyDescent="0.75">
      <c r="A72" s="191">
        <v>66</v>
      </c>
      <c r="B72" s="192" t="s">
        <v>90</v>
      </c>
      <c r="C72" s="196" t="s">
        <v>9</v>
      </c>
      <c r="D72" s="192" t="s">
        <v>318</v>
      </c>
      <c r="E72" s="188">
        <v>21</v>
      </c>
      <c r="F72" s="188">
        <v>8</v>
      </c>
      <c r="G72" s="188">
        <v>3.5</v>
      </c>
      <c r="H72" s="188">
        <v>23.5</v>
      </c>
      <c r="I72" s="188">
        <v>22</v>
      </c>
      <c r="J72" s="188">
        <v>0.25</v>
      </c>
      <c r="K72" s="188">
        <v>10</v>
      </c>
      <c r="L72" s="188">
        <v>8</v>
      </c>
      <c r="M72" s="188">
        <v>3.5</v>
      </c>
      <c r="N72" s="189" t="s">
        <v>893</v>
      </c>
      <c r="O72" s="190">
        <v>100</v>
      </c>
      <c r="P72" s="191" t="s">
        <v>113</v>
      </c>
    </row>
    <row r="73" spans="1:16" s="438" customFormat="1" x14ac:dyDescent="0.75">
      <c r="A73" s="191">
        <v>67</v>
      </c>
      <c r="B73" s="192" t="s">
        <v>90</v>
      </c>
      <c r="C73" s="196" t="s">
        <v>80</v>
      </c>
      <c r="D73" s="192" t="s">
        <v>319</v>
      </c>
      <c r="E73" s="188">
        <v>21</v>
      </c>
      <c r="F73" s="188">
        <v>8</v>
      </c>
      <c r="G73" s="188">
        <v>3.5</v>
      </c>
      <c r="H73" s="188">
        <v>23.5</v>
      </c>
      <c r="I73" s="188">
        <v>22</v>
      </c>
      <c r="J73" s="188">
        <v>0.25</v>
      </c>
      <c r="K73" s="188">
        <v>10</v>
      </c>
      <c r="L73" s="188">
        <v>8</v>
      </c>
      <c r="M73" s="188">
        <v>3.5</v>
      </c>
      <c r="N73" s="189" t="s">
        <v>893</v>
      </c>
      <c r="O73" s="190">
        <v>100</v>
      </c>
      <c r="P73" s="191" t="s">
        <v>113</v>
      </c>
    </row>
    <row r="74" spans="1:16" s="440" customFormat="1" x14ac:dyDescent="0.75">
      <c r="A74" s="191">
        <v>68</v>
      </c>
      <c r="B74" s="192" t="s">
        <v>91</v>
      </c>
      <c r="C74" s="196" t="s">
        <v>0</v>
      </c>
      <c r="D74" s="192" t="s">
        <v>320</v>
      </c>
      <c r="E74" s="188">
        <v>21</v>
      </c>
      <c r="F74" s="188">
        <v>8</v>
      </c>
      <c r="G74" s="188">
        <v>3.5</v>
      </c>
      <c r="H74" s="188">
        <v>23.5</v>
      </c>
      <c r="I74" s="188">
        <v>20</v>
      </c>
      <c r="J74" s="188">
        <v>0.25</v>
      </c>
      <c r="K74" s="188">
        <v>7</v>
      </c>
      <c r="L74" s="188">
        <v>8</v>
      </c>
      <c r="M74" s="188">
        <v>3.5</v>
      </c>
      <c r="N74" s="189" t="s">
        <v>893</v>
      </c>
      <c r="O74" s="190">
        <v>95</v>
      </c>
      <c r="P74" s="191" t="s">
        <v>113</v>
      </c>
    </row>
    <row r="75" spans="1:16" s="438" customFormat="1" x14ac:dyDescent="0.75">
      <c r="A75" s="185">
        <v>69</v>
      </c>
      <c r="B75" s="186" t="s">
        <v>91</v>
      </c>
      <c r="C75" s="187" t="s">
        <v>10</v>
      </c>
      <c r="D75" s="186" t="s">
        <v>321</v>
      </c>
      <c r="E75" s="188">
        <v>21</v>
      </c>
      <c r="F75" s="188">
        <v>8</v>
      </c>
      <c r="G75" s="188">
        <v>3.5</v>
      </c>
      <c r="H75" s="188">
        <v>23.5</v>
      </c>
      <c r="I75" s="188">
        <v>22</v>
      </c>
      <c r="J75" s="188">
        <v>0.25</v>
      </c>
      <c r="K75" s="188">
        <v>10</v>
      </c>
      <c r="L75" s="188">
        <v>8</v>
      </c>
      <c r="M75" s="188">
        <v>3.5</v>
      </c>
      <c r="N75" s="189" t="s">
        <v>893</v>
      </c>
      <c r="O75" s="190">
        <v>100</v>
      </c>
      <c r="P75" s="191" t="s">
        <v>113</v>
      </c>
    </row>
    <row r="76" spans="1:16" s="438" customFormat="1" x14ac:dyDescent="0.75">
      <c r="A76" s="185">
        <v>70</v>
      </c>
      <c r="B76" s="186" t="s">
        <v>91</v>
      </c>
      <c r="C76" s="187" t="s">
        <v>11</v>
      </c>
      <c r="D76" s="186" t="s">
        <v>322</v>
      </c>
      <c r="E76" s="188">
        <v>21</v>
      </c>
      <c r="F76" s="188">
        <v>8</v>
      </c>
      <c r="G76" s="188">
        <v>3.5</v>
      </c>
      <c r="H76" s="188">
        <v>23.5</v>
      </c>
      <c r="I76" s="188">
        <v>22</v>
      </c>
      <c r="J76" s="188">
        <v>0.25</v>
      </c>
      <c r="K76" s="188">
        <v>10</v>
      </c>
      <c r="L76" s="188">
        <v>8</v>
      </c>
      <c r="M76" s="188">
        <v>3.5</v>
      </c>
      <c r="N76" s="189" t="s">
        <v>893</v>
      </c>
      <c r="O76" s="190">
        <v>100</v>
      </c>
      <c r="P76" s="191" t="s">
        <v>113</v>
      </c>
    </row>
    <row r="77" spans="1:16" s="438" customFormat="1" x14ac:dyDescent="0.75">
      <c r="A77" s="185">
        <v>71</v>
      </c>
      <c r="B77" s="186" t="s">
        <v>91</v>
      </c>
      <c r="C77" s="187" t="s">
        <v>12</v>
      </c>
      <c r="D77" s="186" t="s">
        <v>323</v>
      </c>
      <c r="E77" s="188">
        <v>21</v>
      </c>
      <c r="F77" s="188">
        <v>8</v>
      </c>
      <c r="G77" s="188">
        <v>3.5</v>
      </c>
      <c r="H77" s="188">
        <v>23.5</v>
      </c>
      <c r="I77" s="188">
        <v>17.5</v>
      </c>
      <c r="J77" s="188">
        <v>0.25</v>
      </c>
      <c r="K77" s="188">
        <v>9</v>
      </c>
      <c r="L77" s="188">
        <v>8</v>
      </c>
      <c r="M77" s="188">
        <v>3.5</v>
      </c>
      <c r="N77" s="189" t="s">
        <v>893</v>
      </c>
      <c r="O77" s="190">
        <v>94.5</v>
      </c>
      <c r="P77" s="191" t="s">
        <v>113</v>
      </c>
    </row>
    <row r="78" spans="1:16" s="438" customFormat="1" x14ac:dyDescent="0.75">
      <c r="A78" s="185">
        <v>72</v>
      </c>
      <c r="B78" s="186" t="s">
        <v>91</v>
      </c>
      <c r="C78" s="187" t="s">
        <v>13</v>
      </c>
      <c r="D78" s="186" t="s">
        <v>324</v>
      </c>
      <c r="E78" s="188">
        <v>21</v>
      </c>
      <c r="F78" s="188">
        <v>8</v>
      </c>
      <c r="G78" s="188">
        <v>3.5</v>
      </c>
      <c r="H78" s="188">
        <v>23.5</v>
      </c>
      <c r="I78" s="188">
        <v>22</v>
      </c>
      <c r="J78" s="188">
        <v>0.25</v>
      </c>
      <c r="K78" s="188">
        <v>10</v>
      </c>
      <c r="L78" s="188">
        <v>7</v>
      </c>
      <c r="M78" s="188">
        <v>3.5</v>
      </c>
      <c r="N78" s="189" t="s">
        <v>893</v>
      </c>
      <c r="O78" s="190">
        <v>99</v>
      </c>
      <c r="P78" s="191" t="s">
        <v>113</v>
      </c>
    </row>
    <row r="79" spans="1:16" s="438" customFormat="1" x14ac:dyDescent="0.75">
      <c r="A79" s="185">
        <v>73</v>
      </c>
      <c r="B79" s="186" t="s">
        <v>91</v>
      </c>
      <c r="C79" s="187" t="s">
        <v>14</v>
      </c>
      <c r="D79" s="186" t="s">
        <v>325</v>
      </c>
      <c r="E79" s="188">
        <v>21</v>
      </c>
      <c r="F79" s="188">
        <v>8</v>
      </c>
      <c r="G79" s="188">
        <v>3.5</v>
      </c>
      <c r="H79" s="188">
        <v>23.5</v>
      </c>
      <c r="I79" s="188">
        <v>22</v>
      </c>
      <c r="J79" s="188">
        <v>0.25</v>
      </c>
      <c r="K79" s="188">
        <v>10</v>
      </c>
      <c r="L79" s="188">
        <v>8</v>
      </c>
      <c r="M79" s="188">
        <v>3.5</v>
      </c>
      <c r="N79" s="189" t="s">
        <v>893</v>
      </c>
      <c r="O79" s="190">
        <v>100</v>
      </c>
      <c r="P79" s="191" t="s">
        <v>113</v>
      </c>
    </row>
    <row r="80" spans="1:16" s="438" customFormat="1" x14ac:dyDescent="0.75">
      <c r="A80" s="185">
        <v>74</v>
      </c>
      <c r="B80" s="186" t="s">
        <v>91</v>
      </c>
      <c r="C80" s="187" t="s">
        <v>15</v>
      </c>
      <c r="D80" s="186" t="s">
        <v>326</v>
      </c>
      <c r="E80" s="188">
        <v>21</v>
      </c>
      <c r="F80" s="188">
        <v>8</v>
      </c>
      <c r="G80" s="188">
        <v>3.5</v>
      </c>
      <c r="H80" s="188">
        <v>23.5</v>
      </c>
      <c r="I80" s="188">
        <v>22</v>
      </c>
      <c r="J80" s="188">
        <v>0.25</v>
      </c>
      <c r="K80" s="188">
        <v>10</v>
      </c>
      <c r="L80" s="188">
        <v>8</v>
      </c>
      <c r="M80" s="188">
        <v>3.5</v>
      </c>
      <c r="N80" s="189" t="s">
        <v>893</v>
      </c>
      <c r="O80" s="190">
        <v>100</v>
      </c>
      <c r="P80" s="191" t="s">
        <v>113</v>
      </c>
    </row>
    <row r="81" spans="1:16" s="438" customFormat="1" x14ac:dyDescent="0.75">
      <c r="A81" s="185">
        <v>75</v>
      </c>
      <c r="B81" s="186" t="s">
        <v>91</v>
      </c>
      <c r="C81" s="187" t="s">
        <v>16</v>
      </c>
      <c r="D81" s="186" t="s">
        <v>327</v>
      </c>
      <c r="E81" s="188">
        <v>21</v>
      </c>
      <c r="F81" s="188">
        <v>8</v>
      </c>
      <c r="G81" s="188">
        <v>3.5</v>
      </c>
      <c r="H81" s="188">
        <v>23.5</v>
      </c>
      <c r="I81" s="188">
        <v>22</v>
      </c>
      <c r="J81" s="188">
        <v>0.25</v>
      </c>
      <c r="K81" s="188">
        <v>10</v>
      </c>
      <c r="L81" s="188">
        <v>8</v>
      </c>
      <c r="M81" s="188">
        <v>3.5</v>
      </c>
      <c r="N81" s="189" t="s">
        <v>893</v>
      </c>
      <c r="O81" s="190">
        <v>100</v>
      </c>
      <c r="P81" s="191" t="s">
        <v>113</v>
      </c>
    </row>
    <row r="82" spans="1:16" s="438" customFormat="1" x14ac:dyDescent="0.75">
      <c r="A82" s="185">
        <v>76</v>
      </c>
      <c r="B82" s="186" t="s">
        <v>91</v>
      </c>
      <c r="C82" s="187" t="s">
        <v>17</v>
      </c>
      <c r="D82" s="186" t="s">
        <v>328</v>
      </c>
      <c r="E82" s="188">
        <v>21</v>
      </c>
      <c r="F82" s="188">
        <v>8</v>
      </c>
      <c r="G82" s="188">
        <v>3.5</v>
      </c>
      <c r="H82" s="188">
        <v>23.5</v>
      </c>
      <c r="I82" s="188">
        <v>22</v>
      </c>
      <c r="J82" s="188">
        <v>0.25</v>
      </c>
      <c r="K82" s="188">
        <v>10</v>
      </c>
      <c r="L82" s="188">
        <v>8</v>
      </c>
      <c r="M82" s="188">
        <v>3.5</v>
      </c>
      <c r="N82" s="189" t="s">
        <v>893</v>
      </c>
      <c r="O82" s="190">
        <v>100</v>
      </c>
      <c r="P82" s="191" t="s">
        <v>113</v>
      </c>
    </row>
    <row r="83" spans="1:16" s="438" customFormat="1" x14ac:dyDescent="0.75">
      <c r="A83" s="185">
        <v>77</v>
      </c>
      <c r="B83" s="186" t="s">
        <v>91</v>
      </c>
      <c r="C83" s="187" t="s">
        <v>18</v>
      </c>
      <c r="D83" s="186" t="s">
        <v>329</v>
      </c>
      <c r="E83" s="188">
        <v>21</v>
      </c>
      <c r="F83" s="188">
        <v>8</v>
      </c>
      <c r="G83" s="188">
        <v>3.5</v>
      </c>
      <c r="H83" s="188">
        <v>23.5</v>
      </c>
      <c r="I83" s="188">
        <v>22</v>
      </c>
      <c r="J83" s="188">
        <v>0.25</v>
      </c>
      <c r="K83" s="188">
        <v>10</v>
      </c>
      <c r="L83" s="188">
        <v>8</v>
      </c>
      <c r="M83" s="188">
        <v>3.5</v>
      </c>
      <c r="N83" s="189" t="s">
        <v>893</v>
      </c>
      <c r="O83" s="190">
        <v>100</v>
      </c>
      <c r="P83" s="191" t="s">
        <v>113</v>
      </c>
    </row>
    <row r="84" spans="1:16" s="438" customFormat="1" x14ac:dyDescent="0.75">
      <c r="A84" s="185">
        <v>78</v>
      </c>
      <c r="B84" s="186" t="s">
        <v>91</v>
      </c>
      <c r="C84" s="187" t="s">
        <v>19</v>
      </c>
      <c r="D84" s="186" t="s">
        <v>330</v>
      </c>
      <c r="E84" s="188">
        <v>21</v>
      </c>
      <c r="F84" s="188">
        <v>8</v>
      </c>
      <c r="G84" s="188">
        <v>3.5</v>
      </c>
      <c r="H84" s="188">
        <v>23.5</v>
      </c>
      <c r="I84" s="188">
        <v>22</v>
      </c>
      <c r="J84" s="188">
        <v>0.25</v>
      </c>
      <c r="K84" s="188">
        <v>10</v>
      </c>
      <c r="L84" s="188">
        <v>8</v>
      </c>
      <c r="M84" s="188">
        <v>3.5</v>
      </c>
      <c r="N84" s="189" t="s">
        <v>893</v>
      </c>
      <c r="O84" s="190">
        <v>100</v>
      </c>
      <c r="P84" s="191" t="s">
        <v>113</v>
      </c>
    </row>
    <row r="85" spans="1:16" s="438" customFormat="1" x14ac:dyDescent="0.75">
      <c r="A85" s="185">
        <v>79</v>
      </c>
      <c r="B85" s="186" t="s">
        <v>91</v>
      </c>
      <c r="C85" s="187" t="s">
        <v>20</v>
      </c>
      <c r="D85" s="186" t="s">
        <v>331</v>
      </c>
      <c r="E85" s="188">
        <v>21</v>
      </c>
      <c r="F85" s="188">
        <v>8</v>
      </c>
      <c r="G85" s="188">
        <v>3.5</v>
      </c>
      <c r="H85" s="188">
        <v>23.5</v>
      </c>
      <c r="I85" s="188">
        <v>22</v>
      </c>
      <c r="J85" s="188">
        <v>0.25</v>
      </c>
      <c r="K85" s="188">
        <v>9</v>
      </c>
      <c r="L85" s="188">
        <v>8</v>
      </c>
      <c r="M85" s="188">
        <v>3.5</v>
      </c>
      <c r="N85" s="189" t="s">
        <v>893</v>
      </c>
      <c r="O85" s="190">
        <v>99</v>
      </c>
      <c r="P85" s="191" t="s">
        <v>113</v>
      </c>
    </row>
    <row r="86" spans="1:16" s="438" customFormat="1" x14ac:dyDescent="0.75">
      <c r="A86" s="185">
        <v>80</v>
      </c>
      <c r="B86" s="186" t="s">
        <v>91</v>
      </c>
      <c r="C86" s="187" t="s">
        <v>21</v>
      </c>
      <c r="D86" s="186" t="s">
        <v>332</v>
      </c>
      <c r="E86" s="188">
        <v>21</v>
      </c>
      <c r="F86" s="188">
        <v>8</v>
      </c>
      <c r="G86" s="188">
        <v>3.5</v>
      </c>
      <c r="H86" s="188">
        <v>23.5</v>
      </c>
      <c r="I86" s="188">
        <v>22</v>
      </c>
      <c r="J86" s="188">
        <v>0.25</v>
      </c>
      <c r="K86" s="188">
        <v>10</v>
      </c>
      <c r="L86" s="188">
        <v>8</v>
      </c>
      <c r="M86" s="188">
        <v>3.5</v>
      </c>
      <c r="N86" s="189" t="s">
        <v>893</v>
      </c>
      <c r="O86" s="190">
        <v>100</v>
      </c>
      <c r="P86" s="191" t="s">
        <v>113</v>
      </c>
    </row>
    <row r="87" spans="1:16" s="438" customFormat="1" x14ac:dyDescent="0.75">
      <c r="A87" s="185">
        <v>81</v>
      </c>
      <c r="B87" s="186" t="s">
        <v>91</v>
      </c>
      <c r="C87" s="187" t="s">
        <v>22</v>
      </c>
      <c r="D87" s="186" t="s">
        <v>333</v>
      </c>
      <c r="E87" s="188">
        <v>21</v>
      </c>
      <c r="F87" s="188">
        <v>8</v>
      </c>
      <c r="G87" s="188">
        <v>3.5</v>
      </c>
      <c r="H87" s="188">
        <v>23.5</v>
      </c>
      <c r="I87" s="188">
        <v>22</v>
      </c>
      <c r="J87" s="188">
        <v>0.25</v>
      </c>
      <c r="K87" s="188">
        <v>10</v>
      </c>
      <c r="L87" s="188">
        <v>8</v>
      </c>
      <c r="M87" s="188">
        <v>3.5</v>
      </c>
      <c r="N87" s="189" t="s">
        <v>893</v>
      </c>
      <c r="O87" s="190">
        <v>100</v>
      </c>
      <c r="P87" s="191" t="s">
        <v>113</v>
      </c>
    </row>
    <row r="88" spans="1:16" s="438" customFormat="1" x14ac:dyDescent="0.75">
      <c r="A88" s="185">
        <v>82</v>
      </c>
      <c r="B88" s="186" t="s">
        <v>91</v>
      </c>
      <c r="C88" s="187" t="s">
        <v>23</v>
      </c>
      <c r="D88" s="186" t="s">
        <v>334</v>
      </c>
      <c r="E88" s="188">
        <v>21</v>
      </c>
      <c r="F88" s="188">
        <v>8</v>
      </c>
      <c r="G88" s="188">
        <v>3.5</v>
      </c>
      <c r="H88" s="188">
        <v>23.5</v>
      </c>
      <c r="I88" s="188">
        <v>22</v>
      </c>
      <c r="J88" s="188">
        <v>0.25</v>
      </c>
      <c r="K88" s="188">
        <v>10</v>
      </c>
      <c r="L88" s="188">
        <v>8</v>
      </c>
      <c r="M88" s="188">
        <v>3.5</v>
      </c>
      <c r="N88" s="189" t="s">
        <v>893</v>
      </c>
      <c r="O88" s="190">
        <v>100</v>
      </c>
      <c r="P88" s="191" t="s">
        <v>113</v>
      </c>
    </row>
    <row r="89" spans="1:16" s="438" customFormat="1" x14ac:dyDescent="0.75">
      <c r="A89" s="185">
        <v>83</v>
      </c>
      <c r="B89" s="186" t="s">
        <v>91</v>
      </c>
      <c r="C89" s="187" t="s">
        <v>24</v>
      </c>
      <c r="D89" s="186" t="s">
        <v>335</v>
      </c>
      <c r="E89" s="188">
        <v>21</v>
      </c>
      <c r="F89" s="188">
        <v>8</v>
      </c>
      <c r="G89" s="188">
        <v>3.5</v>
      </c>
      <c r="H89" s="188">
        <v>23.5</v>
      </c>
      <c r="I89" s="188">
        <v>22</v>
      </c>
      <c r="J89" s="188">
        <v>0.25</v>
      </c>
      <c r="K89" s="188">
        <v>10</v>
      </c>
      <c r="L89" s="188">
        <v>8</v>
      </c>
      <c r="M89" s="188">
        <v>3.5</v>
      </c>
      <c r="N89" s="189" t="s">
        <v>893</v>
      </c>
      <c r="O89" s="190">
        <v>100</v>
      </c>
      <c r="P89" s="191" t="s">
        <v>113</v>
      </c>
    </row>
    <row r="90" spans="1:16" s="438" customFormat="1" x14ac:dyDescent="0.75">
      <c r="A90" s="185">
        <v>84</v>
      </c>
      <c r="B90" s="186" t="s">
        <v>91</v>
      </c>
      <c r="C90" s="187" t="s">
        <v>25</v>
      </c>
      <c r="D90" s="186" t="s">
        <v>336</v>
      </c>
      <c r="E90" s="188">
        <v>21</v>
      </c>
      <c r="F90" s="188">
        <v>8</v>
      </c>
      <c r="G90" s="188">
        <v>3.5</v>
      </c>
      <c r="H90" s="188">
        <v>23.5</v>
      </c>
      <c r="I90" s="188">
        <v>22</v>
      </c>
      <c r="J90" s="188">
        <v>0.25</v>
      </c>
      <c r="K90" s="188">
        <v>10</v>
      </c>
      <c r="L90" s="188">
        <v>8</v>
      </c>
      <c r="M90" s="188">
        <v>3.5</v>
      </c>
      <c r="N90" s="189" t="s">
        <v>893</v>
      </c>
      <c r="O90" s="190">
        <v>100</v>
      </c>
      <c r="P90" s="191" t="s">
        <v>113</v>
      </c>
    </row>
    <row r="91" spans="1:16" x14ac:dyDescent="0.75">
      <c r="A91" s="185">
        <v>85</v>
      </c>
      <c r="B91" s="186" t="s">
        <v>91</v>
      </c>
      <c r="C91" s="187" t="s">
        <v>26</v>
      </c>
      <c r="D91" s="186" t="s">
        <v>337</v>
      </c>
      <c r="E91" s="188">
        <v>18</v>
      </c>
      <c r="F91" s="188">
        <v>8</v>
      </c>
      <c r="G91" s="188">
        <v>3.5</v>
      </c>
      <c r="H91" s="188">
        <v>23.5</v>
      </c>
      <c r="I91" s="188">
        <v>22</v>
      </c>
      <c r="J91" s="188">
        <v>0.25</v>
      </c>
      <c r="K91" s="188">
        <v>10</v>
      </c>
      <c r="L91" s="188">
        <v>8</v>
      </c>
      <c r="M91" s="188">
        <v>3.5</v>
      </c>
      <c r="N91" s="189" t="s">
        <v>893</v>
      </c>
      <c r="O91" s="190">
        <v>97</v>
      </c>
      <c r="P91" s="191" t="s">
        <v>113</v>
      </c>
    </row>
    <row r="92" spans="1:16" x14ac:dyDescent="0.75">
      <c r="A92" s="185">
        <v>86</v>
      </c>
      <c r="B92" s="186" t="s">
        <v>91</v>
      </c>
      <c r="C92" s="187" t="s">
        <v>72</v>
      </c>
      <c r="D92" s="186" t="s">
        <v>338</v>
      </c>
      <c r="E92" s="188">
        <v>21</v>
      </c>
      <c r="F92" s="188">
        <v>8</v>
      </c>
      <c r="G92" s="188">
        <v>3.5</v>
      </c>
      <c r="H92" s="188">
        <v>23.5</v>
      </c>
      <c r="I92" s="188">
        <v>22</v>
      </c>
      <c r="J92" s="188">
        <v>0.25</v>
      </c>
      <c r="K92" s="188">
        <v>10</v>
      </c>
      <c r="L92" s="188">
        <v>8</v>
      </c>
      <c r="M92" s="188">
        <v>3.5</v>
      </c>
      <c r="N92" s="189" t="s">
        <v>893</v>
      </c>
      <c r="O92" s="190">
        <v>100</v>
      </c>
      <c r="P92" s="191" t="s">
        <v>113</v>
      </c>
    </row>
    <row r="93" spans="1:16" x14ac:dyDescent="0.75">
      <c r="A93" s="185">
        <v>87</v>
      </c>
      <c r="B93" s="186" t="s">
        <v>91</v>
      </c>
      <c r="C93" s="187" t="s">
        <v>81</v>
      </c>
      <c r="D93" s="186" t="s">
        <v>339</v>
      </c>
      <c r="E93" s="188">
        <v>21</v>
      </c>
      <c r="F93" s="188">
        <v>8</v>
      </c>
      <c r="G93" s="188">
        <v>3.5</v>
      </c>
      <c r="H93" s="188">
        <v>23.5</v>
      </c>
      <c r="I93" s="188">
        <v>22</v>
      </c>
      <c r="J93" s="188">
        <v>0.25</v>
      </c>
      <c r="K93" s="188">
        <v>10</v>
      </c>
      <c r="L93" s="188">
        <v>8</v>
      </c>
      <c r="M93" s="188">
        <v>3.5</v>
      </c>
      <c r="N93" s="189" t="s">
        <v>893</v>
      </c>
      <c r="O93" s="190">
        <v>100</v>
      </c>
      <c r="P93" s="191" t="s">
        <v>113</v>
      </c>
    </row>
    <row r="94" spans="1:16" x14ac:dyDescent="0.75">
      <c r="A94" s="185">
        <v>88</v>
      </c>
      <c r="B94" s="186" t="s">
        <v>91</v>
      </c>
      <c r="C94" s="187" t="s">
        <v>82</v>
      </c>
      <c r="D94" s="186" t="s">
        <v>340</v>
      </c>
      <c r="E94" s="188">
        <v>21</v>
      </c>
      <c r="F94" s="188">
        <v>8</v>
      </c>
      <c r="G94" s="188">
        <v>3.5</v>
      </c>
      <c r="H94" s="188">
        <v>23.5</v>
      </c>
      <c r="I94" s="188">
        <v>22</v>
      </c>
      <c r="J94" s="188">
        <v>0.25</v>
      </c>
      <c r="K94" s="188">
        <v>10</v>
      </c>
      <c r="L94" s="188">
        <v>8</v>
      </c>
      <c r="M94" s="188">
        <v>3.5</v>
      </c>
      <c r="N94" s="189" t="s">
        <v>893</v>
      </c>
      <c r="O94" s="190">
        <v>100</v>
      </c>
      <c r="P94" s="191" t="s">
        <v>113</v>
      </c>
    </row>
    <row r="95" spans="1:16" x14ac:dyDescent="0.75">
      <c r="A95" s="466" t="s">
        <v>546</v>
      </c>
      <c r="B95" s="467"/>
      <c r="C95" s="467"/>
      <c r="D95" s="467"/>
      <c r="E95" s="467"/>
      <c r="F95" s="467"/>
      <c r="G95" s="467"/>
      <c r="H95" s="467"/>
      <c r="I95" s="467"/>
      <c r="J95" s="467"/>
      <c r="K95" s="467"/>
      <c r="L95" s="467"/>
      <c r="M95" s="467"/>
      <c r="N95" s="468"/>
      <c r="O95" s="197">
        <f>AVERAGE(O7:O94)</f>
        <v>99.1875</v>
      </c>
      <c r="P95" s="191" t="s">
        <v>113</v>
      </c>
    </row>
  </sheetData>
  <mergeCells count="9">
    <mergeCell ref="A95:N95"/>
    <mergeCell ref="M1:P1"/>
    <mergeCell ref="A2:P2"/>
    <mergeCell ref="A3:A6"/>
    <mergeCell ref="B3:B6"/>
    <mergeCell ref="C3:C6"/>
    <mergeCell ref="D3:D6"/>
    <mergeCell ref="O3:O4"/>
    <mergeCell ref="P3:P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D6E5-B146-4109-8E94-F71209CEC5CB}">
  <dimension ref="A2:G18"/>
  <sheetViews>
    <sheetView zoomScale="60" zoomScaleNormal="60" workbookViewId="0">
      <selection activeCell="D12" sqref="D12:E12"/>
    </sheetView>
  </sheetViews>
  <sheetFormatPr defaultColWidth="9.09765625" defaultRowHeight="27" x14ac:dyDescent="0.75"/>
  <cols>
    <col min="1" max="1" width="16.3984375" style="158" customWidth="1"/>
    <col min="2" max="2" width="20.5" style="159" customWidth="1"/>
    <col min="3" max="3" width="21.5" style="159" customWidth="1"/>
    <col min="4" max="5" width="23.5" style="158" customWidth="1"/>
    <col min="6" max="7" width="25" style="158" customWidth="1"/>
    <col min="8" max="16384" width="9.09765625" style="158"/>
  </cols>
  <sheetData>
    <row r="2" spans="1:7" ht="36" x14ac:dyDescent="0.75">
      <c r="A2" s="474" t="s">
        <v>350</v>
      </c>
      <c r="B2" s="474"/>
      <c r="C2" s="474"/>
      <c r="D2" s="474"/>
      <c r="E2" s="474"/>
      <c r="F2" s="474"/>
      <c r="G2" s="474"/>
    </row>
    <row r="3" spans="1:7" ht="36" x14ac:dyDescent="0.75">
      <c r="A3" s="474" t="str">
        <f>'[2]สรุป Risk Score7NI MOPH'!A3:S3</f>
        <v>เดือน สิงหาคม 2567</v>
      </c>
      <c r="B3" s="474"/>
      <c r="C3" s="474"/>
      <c r="D3" s="474"/>
      <c r="E3" s="474"/>
      <c r="F3" s="474"/>
      <c r="G3" s="474"/>
    </row>
    <row r="4" spans="1:7" ht="30" x14ac:dyDescent="0.85">
      <c r="A4" s="475" t="s">
        <v>351</v>
      </c>
      <c r="B4" s="476" t="s">
        <v>352</v>
      </c>
      <c r="C4" s="476"/>
      <c r="D4" s="477" t="s">
        <v>353</v>
      </c>
      <c r="E4" s="477"/>
      <c r="F4" s="478" t="s">
        <v>354</v>
      </c>
      <c r="G4" s="478"/>
    </row>
    <row r="5" spans="1:7" ht="30" x14ac:dyDescent="0.75">
      <c r="A5" s="475"/>
      <c r="B5" s="318" t="s">
        <v>355</v>
      </c>
      <c r="C5" s="318" t="s">
        <v>98</v>
      </c>
      <c r="D5" s="316" t="s">
        <v>355</v>
      </c>
      <c r="E5" s="316" t="s">
        <v>98</v>
      </c>
      <c r="F5" s="317" t="s">
        <v>355</v>
      </c>
      <c r="G5" s="317" t="s">
        <v>98</v>
      </c>
    </row>
    <row r="6" spans="1:7" ht="30" x14ac:dyDescent="0.75">
      <c r="A6" s="319">
        <v>0</v>
      </c>
      <c r="B6" s="319">
        <v>14</v>
      </c>
      <c r="C6" s="320">
        <v>15.909090909090908</v>
      </c>
      <c r="D6" s="319">
        <v>10</v>
      </c>
      <c r="E6" s="320">
        <v>11.363636363636363</v>
      </c>
      <c r="F6" s="319">
        <v>18</v>
      </c>
      <c r="G6" s="320">
        <v>20.454545454545457</v>
      </c>
    </row>
    <row r="7" spans="1:7" ht="30" x14ac:dyDescent="0.75">
      <c r="A7" s="321">
        <v>1</v>
      </c>
      <c r="B7" s="321">
        <v>32</v>
      </c>
      <c r="C7" s="322">
        <v>36.363636363636367</v>
      </c>
      <c r="D7" s="321">
        <v>32</v>
      </c>
      <c r="E7" s="322">
        <v>36.363636363636367</v>
      </c>
      <c r="F7" s="321">
        <v>28</v>
      </c>
      <c r="G7" s="322">
        <v>31.818181818181817</v>
      </c>
    </row>
    <row r="8" spans="1:7" ht="30" x14ac:dyDescent="0.75">
      <c r="A8" s="323">
        <v>2</v>
      </c>
      <c r="B8" s="323">
        <v>12</v>
      </c>
      <c r="C8" s="324">
        <v>13.636363636363635</v>
      </c>
      <c r="D8" s="323">
        <v>8</v>
      </c>
      <c r="E8" s="324">
        <v>9.0909090909090917</v>
      </c>
      <c r="F8" s="323">
        <v>7</v>
      </c>
      <c r="G8" s="324">
        <v>7.9545454545454541</v>
      </c>
    </row>
    <row r="9" spans="1:7" ht="30" x14ac:dyDescent="0.75">
      <c r="A9" s="325">
        <v>3</v>
      </c>
      <c r="B9" s="326">
        <v>13</v>
      </c>
      <c r="C9" s="327">
        <v>14.772727272727273</v>
      </c>
      <c r="D9" s="325">
        <v>11</v>
      </c>
      <c r="E9" s="328">
        <v>12.5</v>
      </c>
      <c r="F9" s="325">
        <v>17</v>
      </c>
      <c r="G9" s="328">
        <v>19.318181818181817</v>
      </c>
    </row>
    <row r="10" spans="1:7" ht="30" x14ac:dyDescent="0.75">
      <c r="A10" s="329">
        <v>4</v>
      </c>
      <c r="B10" s="329">
        <v>5</v>
      </c>
      <c r="C10" s="330">
        <v>5.6818181818181817</v>
      </c>
      <c r="D10" s="329">
        <v>6</v>
      </c>
      <c r="E10" s="330">
        <v>6.8181818181818175</v>
      </c>
      <c r="F10" s="329">
        <v>4</v>
      </c>
      <c r="G10" s="330">
        <v>4.5454545454545459</v>
      </c>
    </row>
    <row r="11" spans="1:7" ht="30" x14ac:dyDescent="0.75">
      <c r="A11" s="489">
        <v>5</v>
      </c>
      <c r="B11" s="331">
        <v>3</v>
      </c>
      <c r="C11" s="332">
        <v>3.4090909090909087</v>
      </c>
      <c r="D11" s="333">
        <v>4</v>
      </c>
      <c r="E11" s="332">
        <v>4.5454545454545459</v>
      </c>
      <c r="F11" s="331">
        <v>1</v>
      </c>
      <c r="G11" s="334">
        <v>1.1363636363636365</v>
      </c>
    </row>
    <row r="12" spans="1:7" ht="30" x14ac:dyDescent="0.75">
      <c r="A12" s="490"/>
      <c r="B12" s="491" t="s">
        <v>796</v>
      </c>
      <c r="C12" s="492"/>
      <c r="D12" s="493" t="s">
        <v>797</v>
      </c>
      <c r="E12" s="494"/>
      <c r="F12" s="491" t="s">
        <v>489</v>
      </c>
      <c r="G12" s="492"/>
    </row>
    <row r="13" spans="1:7" ht="30" x14ac:dyDescent="0.75">
      <c r="A13" s="485">
        <v>6</v>
      </c>
      <c r="B13" s="335">
        <v>7</v>
      </c>
      <c r="C13" s="336">
        <v>7.9545454545454541</v>
      </c>
      <c r="D13" s="337">
        <v>4</v>
      </c>
      <c r="E13" s="338">
        <v>4.5454545454545459</v>
      </c>
      <c r="F13" s="337">
        <v>5</v>
      </c>
      <c r="G13" s="338">
        <v>5.6818181818181817</v>
      </c>
    </row>
    <row r="14" spans="1:7" ht="81.599999999999994" customHeight="1" x14ac:dyDescent="0.75">
      <c r="A14" s="486"/>
      <c r="B14" s="487" t="s">
        <v>798</v>
      </c>
      <c r="C14" s="488"/>
      <c r="D14" s="487" t="s">
        <v>799</v>
      </c>
      <c r="E14" s="488"/>
      <c r="F14" s="487" t="s">
        <v>800</v>
      </c>
      <c r="G14" s="488"/>
    </row>
    <row r="15" spans="1:7" ht="30" x14ac:dyDescent="0.75">
      <c r="A15" s="479">
        <v>7</v>
      </c>
      <c r="B15" s="339">
        <v>2</v>
      </c>
      <c r="C15" s="340">
        <v>2.2727272727272729</v>
      </c>
      <c r="D15" s="341">
        <v>13</v>
      </c>
      <c r="E15" s="342">
        <v>14.772727272727273</v>
      </c>
      <c r="F15" s="339">
        <v>8</v>
      </c>
      <c r="G15" s="340">
        <v>9.0909090909090917</v>
      </c>
    </row>
    <row r="16" spans="1:7" ht="103.2" customHeight="1" x14ac:dyDescent="0.75">
      <c r="A16" s="480"/>
      <c r="B16" s="481" t="s">
        <v>801</v>
      </c>
      <c r="C16" s="482"/>
      <c r="D16" s="483" t="s">
        <v>802</v>
      </c>
      <c r="E16" s="484"/>
      <c r="F16" s="483" t="s">
        <v>803</v>
      </c>
      <c r="G16" s="484"/>
    </row>
    <row r="17" spans="1:7" ht="30.6" thickBot="1" x14ac:dyDescent="0.9">
      <c r="A17" s="343" t="s">
        <v>99</v>
      </c>
      <c r="B17" s="344">
        <f t="shared" ref="B17:G17" si="0">SUM(B6:B15)</f>
        <v>88</v>
      </c>
      <c r="C17" s="345">
        <f t="shared" si="0"/>
        <v>100</v>
      </c>
      <c r="D17" s="346">
        <f t="shared" si="0"/>
        <v>88</v>
      </c>
      <c r="E17" s="347">
        <f t="shared" si="0"/>
        <v>100</v>
      </c>
      <c r="F17" s="348">
        <f t="shared" si="0"/>
        <v>88</v>
      </c>
      <c r="G17" s="349">
        <f t="shared" si="0"/>
        <v>100.00000000000001</v>
      </c>
    </row>
    <row r="18" spans="1:7" ht="27.6" thickTop="1" x14ac:dyDescent="0.75"/>
  </sheetData>
  <mergeCells count="18">
    <mergeCell ref="A11:A12"/>
    <mergeCell ref="B12:C12"/>
    <mergeCell ref="D12:E12"/>
    <mergeCell ref="F12:G12"/>
    <mergeCell ref="F14:G14"/>
    <mergeCell ref="A15:A16"/>
    <mergeCell ref="B16:C16"/>
    <mergeCell ref="D16:E16"/>
    <mergeCell ref="F16:G16"/>
    <mergeCell ref="A13:A14"/>
    <mergeCell ref="B14:C14"/>
    <mergeCell ref="D14:E14"/>
    <mergeCell ref="A2:G2"/>
    <mergeCell ref="A3:G3"/>
    <mergeCell ref="A4:A5"/>
    <mergeCell ref="B4:C4"/>
    <mergeCell ref="D4:E4"/>
    <mergeCell ref="F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0EED7-6322-4144-89E2-9869B032C809}">
  <dimension ref="A1:AR115"/>
  <sheetViews>
    <sheetView zoomScale="70" zoomScaleNormal="70" workbookViewId="0">
      <pane xSplit="5" ySplit="5" topLeftCell="F12" activePane="bottomRight" state="frozen"/>
      <selection pane="topRight" activeCell="F1" sqref="F1"/>
      <selection pane="bottomLeft" activeCell="A6" sqref="A6"/>
      <selection pane="bottomRight" activeCell="T51" sqref="T51"/>
    </sheetView>
  </sheetViews>
  <sheetFormatPr defaultColWidth="9" defaultRowHeight="18.600000000000001" x14ac:dyDescent="0.55000000000000004"/>
  <cols>
    <col min="1" max="1" width="4.09765625" style="15" customWidth="1"/>
    <col min="2" max="2" width="4.8984375" style="15" customWidth="1"/>
    <col min="3" max="3" width="10.5" style="15" customWidth="1"/>
    <col min="4" max="4" width="6.5" style="15" customWidth="1"/>
    <col min="5" max="5" width="17.5" style="15" customWidth="1"/>
    <col min="6" max="6" width="5" style="16" customWidth="1"/>
    <col min="7" max="7" width="6.19921875" style="16" customWidth="1"/>
    <col min="8" max="8" width="16.8984375" style="15" customWidth="1"/>
    <col min="9" max="11" width="7.3984375" style="15" customWidth="1"/>
    <col min="12" max="13" width="13.796875" style="17" customWidth="1"/>
    <col min="14" max="15" width="4.59765625" style="18" customWidth="1"/>
    <col min="16" max="16" width="6.19921875" style="18" customWidth="1"/>
    <col min="17" max="17" width="9.5" style="15" customWidth="1"/>
    <col min="18" max="18" width="5.3984375" style="18" customWidth="1"/>
    <col min="19" max="20" width="12.69921875" style="15" customWidth="1"/>
    <col min="21" max="21" width="9.796875" style="15" customWidth="1"/>
    <col min="22" max="22" width="9.09765625" style="15" customWidth="1"/>
    <col min="23" max="23" width="8.296875" style="16" customWidth="1"/>
    <col min="24" max="24" width="8.296875" style="19" customWidth="1"/>
    <col min="25" max="25" width="8.296875" style="20" customWidth="1"/>
    <col min="26" max="26" width="13.796875" style="15" customWidth="1"/>
    <col min="27" max="27" width="12.796875" style="15" customWidth="1"/>
    <col min="28" max="28" width="12.5" style="15" customWidth="1"/>
    <col min="29" max="29" width="12.296875" style="15" customWidth="1"/>
    <col min="30" max="30" width="15.796875" style="21" customWidth="1"/>
    <col min="31" max="31" width="11.09765625" style="21" customWidth="1"/>
    <col min="32" max="32" width="9.09765625" style="21" customWidth="1"/>
    <col min="33" max="33" width="12.59765625" style="21" customWidth="1"/>
    <col min="34" max="34" width="11.296875" style="21" customWidth="1"/>
    <col min="35" max="35" width="17.09765625" style="15" customWidth="1"/>
    <col min="36" max="36" width="19.09765625" style="15" customWidth="1"/>
    <col min="37" max="37" width="14.69921875" style="15" customWidth="1"/>
    <col min="38" max="38" width="17.296875" style="15" customWidth="1"/>
    <col min="39" max="39" width="13.8984375" style="15" customWidth="1"/>
    <col min="40" max="40" width="12.296875" style="15" customWidth="1"/>
    <col min="41" max="41" width="14.5" style="15" customWidth="1"/>
    <col min="42" max="42" width="9" style="15"/>
    <col min="43" max="43" width="15" style="15" customWidth="1"/>
    <col min="44" max="44" width="16.296875" style="17" customWidth="1"/>
    <col min="45" max="45" width="13.796875" style="15" customWidth="1"/>
    <col min="46" max="50" width="9" style="15"/>
    <col min="51" max="51" width="13.09765625" style="15" customWidth="1"/>
    <col min="52" max="52" width="12.8984375" style="15" customWidth="1"/>
    <col min="53" max="57" width="9" style="15"/>
    <col min="58" max="58" width="11.59765625" style="15" customWidth="1"/>
    <col min="59" max="59" width="12.09765625" style="15" customWidth="1"/>
    <col min="60" max="16384" width="9" style="15"/>
  </cols>
  <sheetData>
    <row r="1" spans="1:44" x14ac:dyDescent="0.55000000000000004">
      <c r="P1" s="526"/>
      <c r="Q1" s="526"/>
      <c r="R1" s="526"/>
      <c r="X1" s="19" t="s">
        <v>191</v>
      </c>
    </row>
    <row r="2" spans="1:44" x14ac:dyDescent="0.55000000000000004">
      <c r="C2" s="15" t="s">
        <v>192</v>
      </c>
      <c r="L2" s="17" t="s">
        <v>795</v>
      </c>
      <c r="AA2" s="22" t="str">
        <f>L2</f>
        <v>เดือน สิงหาคม 2567</v>
      </c>
      <c r="AB2" s="23">
        <v>11</v>
      </c>
    </row>
    <row r="3" spans="1:44" s="26" customFormat="1" ht="55.8" x14ac:dyDescent="0.25">
      <c r="A3" s="527" t="s">
        <v>193</v>
      </c>
      <c r="B3" s="527" t="s">
        <v>194</v>
      </c>
      <c r="C3" s="527" t="s">
        <v>195</v>
      </c>
      <c r="D3" s="527" t="s">
        <v>196</v>
      </c>
      <c r="E3" s="527" t="s">
        <v>197</v>
      </c>
      <c r="F3" s="527" t="s">
        <v>102</v>
      </c>
      <c r="G3" s="527" t="s">
        <v>198</v>
      </c>
      <c r="H3" s="527" t="s">
        <v>199</v>
      </c>
      <c r="I3" s="528" t="s">
        <v>200</v>
      </c>
      <c r="J3" s="528" t="s">
        <v>201</v>
      </c>
      <c r="K3" s="528" t="s">
        <v>202</v>
      </c>
      <c r="L3" s="530" t="s">
        <v>203</v>
      </c>
      <c r="M3" s="530" t="s">
        <v>204</v>
      </c>
      <c r="N3" s="523" t="s">
        <v>205</v>
      </c>
      <c r="O3" s="523" t="s">
        <v>206</v>
      </c>
      <c r="P3" s="501" t="s">
        <v>207</v>
      </c>
      <c r="Q3" s="502" t="s">
        <v>208</v>
      </c>
      <c r="R3" s="505" t="s">
        <v>209</v>
      </c>
      <c r="S3" s="506" t="s">
        <v>210</v>
      </c>
      <c r="T3" s="506" t="s">
        <v>211</v>
      </c>
      <c r="U3" s="509" t="s">
        <v>212</v>
      </c>
      <c r="V3" s="512" t="s">
        <v>213</v>
      </c>
      <c r="W3" s="515" t="s">
        <v>214</v>
      </c>
      <c r="X3" s="518" t="s">
        <v>215</v>
      </c>
      <c r="Y3" s="518" t="s">
        <v>216</v>
      </c>
      <c r="Z3" s="24" t="s">
        <v>217</v>
      </c>
      <c r="AA3" s="25" t="s">
        <v>218</v>
      </c>
      <c r="AB3" s="25" t="s">
        <v>219</v>
      </c>
      <c r="AC3" s="25" t="s">
        <v>220</v>
      </c>
      <c r="AD3" s="521" t="s">
        <v>221</v>
      </c>
      <c r="AE3" s="499" t="s">
        <v>222</v>
      </c>
      <c r="AF3" s="499" t="s">
        <v>223</v>
      </c>
      <c r="AG3" s="495" t="s">
        <v>224</v>
      </c>
      <c r="AH3" s="495" t="s">
        <v>225</v>
      </c>
      <c r="AI3" s="495" t="s">
        <v>226</v>
      </c>
      <c r="AJ3" s="495" t="s">
        <v>227</v>
      </c>
      <c r="AK3" s="495" t="s">
        <v>228</v>
      </c>
      <c r="AL3" s="495" t="s">
        <v>229</v>
      </c>
      <c r="AM3" s="495" t="s">
        <v>230</v>
      </c>
      <c r="AN3" s="497" t="s">
        <v>231</v>
      </c>
      <c r="AR3" s="27"/>
    </row>
    <row r="4" spans="1:44" s="26" customFormat="1" ht="37.200000000000003" x14ac:dyDescent="0.25">
      <c r="A4" s="527"/>
      <c r="B4" s="527"/>
      <c r="C4" s="527"/>
      <c r="D4" s="527"/>
      <c r="E4" s="527"/>
      <c r="F4" s="527"/>
      <c r="G4" s="527"/>
      <c r="H4" s="527"/>
      <c r="I4" s="529"/>
      <c r="J4" s="529"/>
      <c r="K4" s="529"/>
      <c r="L4" s="531"/>
      <c r="M4" s="531"/>
      <c r="N4" s="524"/>
      <c r="O4" s="524"/>
      <c r="P4" s="501"/>
      <c r="Q4" s="503"/>
      <c r="R4" s="505"/>
      <c r="S4" s="507"/>
      <c r="T4" s="507"/>
      <c r="U4" s="510"/>
      <c r="V4" s="513"/>
      <c r="W4" s="516"/>
      <c r="X4" s="519"/>
      <c r="Y4" s="519"/>
      <c r="Z4" s="28" t="s">
        <v>232</v>
      </c>
      <c r="AA4" s="29" t="s">
        <v>233</v>
      </c>
      <c r="AB4" s="30"/>
      <c r="AC4" s="30"/>
      <c r="AD4" s="522"/>
      <c r="AE4" s="500"/>
      <c r="AF4" s="500"/>
      <c r="AG4" s="496"/>
      <c r="AH4" s="496"/>
      <c r="AI4" s="496"/>
      <c r="AJ4" s="496"/>
      <c r="AK4" s="496"/>
      <c r="AL4" s="496"/>
      <c r="AM4" s="496"/>
      <c r="AN4" s="498"/>
      <c r="AR4" s="27"/>
    </row>
    <row r="5" spans="1:44" s="26" customFormat="1" ht="37.200000000000003" x14ac:dyDescent="0.25">
      <c r="A5" s="527"/>
      <c r="B5" s="527"/>
      <c r="C5" s="527"/>
      <c r="D5" s="527"/>
      <c r="E5" s="527"/>
      <c r="F5" s="527"/>
      <c r="G5" s="527"/>
      <c r="H5" s="527"/>
      <c r="I5" s="31" t="s">
        <v>234</v>
      </c>
      <c r="J5" s="31" t="s">
        <v>235</v>
      </c>
      <c r="K5" s="31" t="s">
        <v>236</v>
      </c>
      <c r="L5" s="32" t="s">
        <v>237</v>
      </c>
      <c r="M5" s="32" t="s">
        <v>237</v>
      </c>
      <c r="N5" s="525"/>
      <c r="O5" s="525"/>
      <c r="P5" s="501"/>
      <c r="Q5" s="504"/>
      <c r="R5" s="505"/>
      <c r="S5" s="508"/>
      <c r="T5" s="508"/>
      <c r="U5" s="511"/>
      <c r="V5" s="514"/>
      <c r="W5" s="517"/>
      <c r="X5" s="520"/>
      <c r="Y5" s="520"/>
      <c r="Z5" s="33" t="s">
        <v>238</v>
      </c>
      <c r="AA5" s="29" t="s">
        <v>239</v>
      </c>
      <c r="AB5" s="34" t="s">
        <v>240</v>
      </c>
      <c r="AC5" s="34" t="s">
        <v>241</v>
      </c>
      <c r="AD5" s="35" t="s">
        <v>242</v>
      </c>
      <c r="AE5" s="36" t="s">
        <v>243</v>
      </c>
      <c r="AF5" s="36" t="s">
        <v>244</v>
      </c>
      <c r="AG5" s="36" t="s">
        <v>245</v>
      </c>
      <c r="AH5" s="36" t="s">
        <v>246</v>
      </c>
      <c r="AI5" s="36" t="s">
        <v>247</v>
      </c>
      <c r="AJ5" s="36" t="s">
        <v>248</v>
      </c>
      <c r="AK5" s="36" t="s">
        <v>249</v>
      </c>
      <c r="AL5" s="36" t="s">
        <v>250</v>
      </c>
      <c r="AM5" s="36" t="s">
        <v>251</v>
      </c>
      <c r="AN5" s="37" t="s">
        <v>252</v>
      </c>
      <c r="AR5" s="27"/>
    </row>
    <row r="6" spans="1:44" x14ac:dyDescent="0.55000000000000004">
      <c r="A6" s="203">
        <v>1</v>
      </c>
      <c r="B6" s="204">
        <v>8</v>
      </c>
      <c r="C6" s="205" t="s">
        <v>95</v>
      </c>
      <c r="D6" s="38" t="s">
        <v>5</v>
      </c>
      <c r="E6" s="205" t="s">
        <v>253</v>
      </c>
      <c r="F6" s="206" t="s">
        <v>106</v>
      </c>
      <c r="G6" s="161">
        <v>392</v>
      </c>
      <c r="H6" s="207" t="s">
        <v>121</v>
      </c>
      <c r="I6" s="215">
        <v>1.8071841170915817</v>
      </c>
      <c r="J6" s="215">
        <v>1.6291223011834519</v>
      </c>
      <c r="K6" s="215">
        <v>0.68148921920140404</v>
      </c>
      <c r="L6" s="216">
        <v>180265744.66</v>
      </c>
      <c r="M6" s="216">
        <v>2550842.2200000002</v>
      </c>
      <c r="N6" s="39">
        <v>1</v>
      </c>
      <c r="O6" s="40">
        <v>0</v>
      </c>
      <c r="P6" s="40">
        <v>0</v>
      </c>
      <c r="Q6" s="40" t="s">
        <v>341</v>
      </c>
      <c r="R6" s="40">
        <v>1</v>
      </c>
      <c r="S6" s="208">
        <v>231894.74727272728</v>
      </c>
      <c r="T6" s="208">
        <v>70.669108126962072</v>
      </c>
      <c r="U6" s="208">
        <v>0.16261735021769622</v>
      </c>
      <c r="V6" s="209">
        <v>1250.8638683533061</v>
      </c>
      <c r="W6" s="210" t="s">
        <v>108</v>
      </c>
      <c r="X6" s="210">
        <v>16</v>
      </c>
      <c r="Y6" s="211">
        <v>13</v>
      </c>
      <c r="Z6" s="41">
        <v>152194721.10000002</v>
      </c>
      <c r="AA6" s="41">
        <v>148262124.91</v>
      </c>
      <c r="AB6" s="41">
        <v>214021174.59999999</v>
      </c>
      <c r="AC6" s="41">
        <v>-65759049.689999998</v>
      </c>
      <c r="AD6" s="41">
        <v>201087727.47000003</v>
      </c>
      <c r="AE6" s="41">
        <v>91962655.88000001</v>
      </c>
      <c r="AF6" s="41">
        <v>0</v>
      </c>
      <c r="AG6" s="41">
        <v>4700570.2</v>
      </c>
      <c r="AH6" s="41">
        <v>10064783.789999999</v>
      </c>
      <c r="AI6" s="41">
        <v>24124527.219999999</v>
      </c>
      <c r="AJ6" s="41">
        <v>16583428.049999999</v>
      </c>
      <c r="AK6" s="41">
        <v>0</v>
      </c>
      <c r="AL6" s="41">
        <v>147435965.14000002</v>
      </c>
      <c r="AM6" s="41">
        <v>16281163</v>
      </c>
      <c r="AN6" s="41">
        <v>482707</v>
      </c>
      <c r="AR6" s="212"/>
    </row>
    <row r="7" spans="1:44" x14ac:dyDescent="0.55000000000000004">
      <c r="A7" s="203">
        <v>2</v>
      </c>
      <c r="B7" s="204">
        <v>8</v>
      </c>
      <c r="C7" s="205" t="s">
        <v>95</v>
      </c>
      <c r="D7" s="38" t="s">
        <v>63</v>
      </c>
      <c r="E7" s="205" t="s">
        <v>254</v>
      </c>
      <c r="F7" s="206" t="s">
        <v>105</v>
      </c>
      <c r="G7" s="161">
        <v>30</v>
      </c>
      <c r="H7" s="207" t="s">
        <v>122</v>
      </c>
      <c r="I7" s="215">
        <v>4.1797490092192415</v>
      </c>
      <c r="J7" s="215">
        <v>3.8244220552010728</v>
      </c>
      <c r="K7" s="215">
        <v>3.1815158153137082</v>
      </c>
      <c r="L7" s="216">
        <v>29615782.800000001</v>
      </c>
      <c r="M7" s="216">
        <v>-14058764.970000001</v>
      </c>
      <c r="N7" s="39">
        <v>0</v>
      </c>
      <c r="O7" s="40">
        <v>1</v>
      </c>
      <c r="P7" s="40">
        <v>0</v>
      </c>
      <c r="Q7" s="40">
        <v>23.1</v>
      </c>
      <c r="R7" s="40">
        <v>1</v>
      </c>
      <c r="S7" s="208">
        <v>-1278069.5427272727</v>
      </c>
      <c r="T7" s="208">
        <v>-2.106570731013508</v>
      </c>
      <c r="U7" s="208">
        <v>0.23253281711758106</v>
      </c>
      <c r="V7" s="209">
        <v>544.13770371323062</v>
      </c>
      <c r="W7" s="210" t="s">
        <v>109</v>
      </c>
      <c r="X7" s="210">
        <v>6</v>
      </c>
      <c r="Y7" s="211">
        <v>4</v>
      </c>
      <c r="Z7" s="41">
        <v>29632238.609999999</v>
      </c>
      <c r="AA7" s="41">
        <v>29632238.609999999</v>
      </c>
      <c r="AB7" s="41">
        <v>9313874.3699999992</v>
      </c>
      <c r="AC7" s="41">
        <v>20318364.240000002</v>
      </c>
      <c r="AD7" s="41">
        <v>5154910.21</v>
      </c>
      <c r="AE7" s="41">
        <v>0</v>
      </c>
      <c r="AF7" s="41">
        <v>0</v>
      </c>
      <c r="AG7" s="41">
        <v>1984009.9</v>
      </c>
      <c r="AH7" s="41">
        <v>520424.8</v>
      </c>
      <c r="AI7" s="41">
        <v>342361.5</v>
      </c>
      <c r="AJ7" s="41">
        <v>1030249.8600000001</v>
      </c>
      <c r="AK7" s="41">
        <v>120000</v>
      </c>
      <c r="AL7" s="41">
        <v>3997046.0599999996</v>
      </c>
      <c r="AM7" s="41">
        <v>82200</v>
      </c>
      <c r="AN7" s="41">
        <v>2047476.19</v>
      </c>
      <c r="AR7" s="212"/>
    </row>
    <row r="8" spans="1:44" x14ac:dyDescent="0.55000000000000004">
      <c r="A8" s="203">
        <v>3</v>
      </c>
      <c r="B8" s="204">
        <v>8</v>
      </c>
      <c r="C8" s="205" t="s">
        <v>95</v>
      </c>
      <c r="D8" s="38" t="s">
        <v>64</v>
      </c>
      <c r="E8" s="205" t="s">
        <v>255</v>
      </c>
      <c r="F8" s="206" t="s">
        <v>105</v>
      </c>
      <c r="G8" s="161">
        <v>40</v>
      </c>
      <c r="H8" s="207" t="s">
        <v>122</v>
      </c>
      <c r="I8" s="215">
        <v>3.6316321155116431</v>
      </c>
      <c r="J8" s="215">
        <v>3.291965228210842</v>
      </c>
      <c r="K8" s="215">
        <v>2.820629776801264</v>
      </c>
      <c r="L8" s="216">
        <v>32188373.870000001</v>
      </c>
      <c r="M8" s="216">
        <v>-15496092.810000001</v>
      </c>
      <c r="N8" s="39">
        <v>0</v>
      </c>
      <c r="O8" s="40">
        <v>1</v>
      </c>
      <c r="P8" s="40">
        <v>0</v>
      </c>
      <c r="Q8" s="40">
        <v>22.8</v>
      </c>
      <c r="R8" s="40">
        <v>1</v>
      </c>
      <c r="S8" s="208">
        <v>-1408735.71</v>
      </c>
      <c r="T8" s="208">
        <v>-2.0771928940195861</v>
      </c>
      <c r="U8" s="208">
        <v>0.26219480668626283</v>
      </c>
      <c r="V8" s="209">
        <v>540.20027976370295</v>
      </c>
      <c r="W8" s="210" t="s">
        <v>109</v>
      </c>
      <c r="X8" s="210">
        <v>6</v>
      </c>
      <c r="Y8" s="211">
        <v>6</v>
      </c>
      <c r="Z8" s="41">
        <v>34500067.57</v>
      </c>
      <c r="AA8" s="41">
        <v>34500067.57</v>
      </c>
      <c r="AB8" s="41">
        <v>12231334.949999999</v>
      </c>
      <c r="AC8" s="41">
        <v>22268732.620000001</v>
      </c>
      <c r="AD8" s="41">
        <v>4997319.6100000003</v>
      </c>
      <c r="AE8" s="41">
        <v>0</v>
      </c>
      <c r="AF8" s="41">
        <v>0</v>
      </c>
      <c r="AG8" s="41">
        <v>3043275.89</v>
      </c>
      <c r="AH8" s="41">
        <v>588067.86</v>
      </c>
      <c r="AI8" s="41">
        <v>551759</v>
      </c>
      <c r="AJ8" s="41">
        <v>1427449.43</v>
      </c>
      <c r="AK8" s="41">
        <v>0</v>
      </c>
      <c r="AL8" s="41">
        <v>5610552.1799999997</v>
      </c>
      <c r="AM8" s="41">
        <v>528605</v>
      </c>
      <c r="AN8" s="41">
        <v>201386.35</v>
      </c>
      <c r="AR8" s="212"/>
    </row>
    <row r="9" spans="1:44" x14ac:dyDescent="0.55000000000000004">
      <c r="A9" s="203">
        <v>4</v>
      </c>
      <c r="B9" s="204">
        <v>8</v>
      </c>
      <c r="C9" s="205" t="s">
        <v>95</v>
      </c>
      <c r="D9" s="38" t="s">
        <v>65</v>
      </c>
      <c r="E9" s="205" t="s">
        <v>256</v>
      </c>
      <c r="F9" s="206" t="s">
        <v>105</v>
      </c>
      <c r="G9" s="161">
        <v>43</v>
      </c>
      <c r="H9" s="207" t="s">
        <v>123</v>
      </c>
      <c r="I9" s="215">
        <v>2.9059123348094866</v>
      </c>
      <c r="J9" s="215">
        <v>2.4600929691307769</v>
      </c>
      <c r="K9" s="215">
        <v>1.3819154147575561</v>
      </c>
      <c r="L9" s="216">
        <v>18769617.379999999</v>
      </c>
      <c r="M9" s="216">
        <v>-19881311.640000001</v>
      </c>
      <c r="N9" s="39">
        <v>0</v>
      </c>
      <c r="O9" s="40">
        <v>1</v>
      </c>
      <c r="P9" s="40">
        <v>0</v>
      </c>
      <c r="Q9" s="40">
        <v>10.3</v>
      </c>
      <c r="R9" s="40">
        <v>1</v>
      </c>
      <c r="S9" s="208">
        <v>-1807391.9672727273</v>
      </c>
      <c r="T9" s="208">
        <v>-0.94408345484795175</v>
      </c>
      <c r="U9" s="208">
        <v>0.15513272397391437</v>
      </c>
      <c r="V9" s="209">
        <v>530.78494938069116</v>
      </c>
      <c r="W9" s="210" t="s">
        <v>109</v>
      </c>
      <c r="X9" s="210">
        <v>5</v>
      </c>
      <c r="Y9" s="211">
        <v>5</v>
      </c>
      <c r="Z9" s="41">
        <v>13609242.73</v>
      </c>
      <c r="AA9" s="41">
        <v>13609242.73</v>
      </c>
      <c r="AB9" s="41">
        <v>9848101.1100000013</v>
      </c>
      <c r="AC9" s="41">
        <v>3761141.6199999992</v>
      </c>
      <c r="AD9" s="41">
        <v>7983802.9699999997</v>
      </c>
      <c r="AE9" s="41">
        <v>0</v>
      </c>
      <c r="AF9" s="41">
        <v>0</v>
      </c>
      <c r="AG9" s="41">
        <v>3033723.15</v>
      </c>
      <c r="AH9" s="41">
        <v>720258.85</v>
      </c>
      <c r="AI9" s="41">
        <v>1015282.1</v>
      </c>
      <c r="AJ9" s="41">
        <v>1641278.28</v>
      </c>
      <c r="AK9" s="41">
        <v>70000</v>
      </c>
      <c r="AL9" s="41">
        <v>6480542.3799999999</v>
      </c>
      <c r="AM9" s="41">
        <v>535900</v>
      </c>
      <c r="AN9" s="41">
        <v>15593.5</v>
      </c>
      <c r="AR9" s="212"/>
    </row>
    <row r="10" spans="1:44" x14ac:dyDescent="0.55000000000000004">
      <c r="A10" s="203">
        <v>5</v>
      </c>
      <c r="B10" s="204">
        <v>8</v>
      </c>
      <c r="C10" s="205" t="s">
        <v>95</v>
      </c>
      <c r="D10" s="38" t="s">
        <v>66</v>
      </c>
      <c r="E10" s="205" t="s">
        <v>257</v>
      </c>
      <c r="F10" s="206" t="s">
        <v>105</v>
      </c>
      <c r="G10" s="161">
        <v>36</v>
      </c>
      <c r="H10" s="207" t="s">
        <v>123</v>
      </c>
      <c r="I10" s="215">
        <v>2.137172208791069</v>
      </c>
      <c r="J10" s="215">
        <v>1.9674144821932591</v>
      </c>
      <c r="K10" s="215">
        <v>1.5690694534354332</v>
      </c>
      <c r="L10" s="216">
        <v>14439610.119999999</v>
      </c>
      <c r="M10" s="216">
        <v>-7087574.5300000003</v>
      </c>
      <c r="N10" s="39">
        <v>0</v>
      </c>
      <c r="O10" s="40">
        <v>1</v>
      </c>
      <c r="P10" s="40">
        <v>0</v>
      </c>
      <c r="Q10" s="40">
        <v>22.4</v>
      </c>
      <c r="R10" s="40">
        <v>1</v>
      </c>
      <c r="S10" s="208">
        <v>-644324.95727272728</v>
      </c>
      <c r="T10" s="208">
        <v>-2.037313337430259</v>
      </c>
      <c r="U10" s="208">
        <v>0.17449650560496971</v>
      </c>
      <c r="V10" s="209">
        <v>608.75253456998314</v>
      </c>
      <c r="W10" s="210" t="s">
        <v>109</v>
      </c>
      <c r="X10" s="210">
        <v>5</v>
      </c>
      <c r="Y10" s="211">
        <v>2</v>
      </c>
      <c r="Z10" s="41">
        <v>19923764.390000001</v>
      </c>
      <c r="AA10" s="41">
        <v>19923764.390000001</v>
      </c>
      <c r="AB10" s="41">
        <v>12697821.85</v>
      </c>
      <c r="AC10" s="41">
        <v>7225942.540000001</v>
      </c>
      <c r="AD10" s="41">
        <v>4898764.47</v>
      </c>
      <c r="AE10" s="41">
        <v>0</v>
      </c>
      <c r="AF10" s="41">
        <v>0</v>
      </c>
      <c r="AG10" s="41">
        <v>4022884.94</v>
      </c>
      <c r="AH10" s="41">
        <v>2406259.67</v>
      </c>
      <c r="AI10" s="41">
        <v>1917575</v>
      </c>
      <c r="AJ10" s="41">
        <v>1420628.45</v>
      </c>
      <c r="AK10" s="41">
        <v>68000</v>
      </c>
      <c r="AL10" s="41">
        <v>9835348.0599999987</v>
      </c>
      <c r="AM10" s="41">
        <v>365175</v>
      </c>
      <c r="AN10" s="41">
        <v>37912</v>
      </c>
      <c r="AR10" s="212"/>
    </row>
    <row r="11" spans="1:44" x14ac:dyDescent="0.55000000000000004">
      <c r="A11" s="203">
        <v>6</v>
      </c>
      <c r="B11" s="204">
        <v>8</v>
      </c>
      <c r="C11" s="205" t="s">
        <v>95</v>
      </c>
      <c r="D11" s="38" t="s">
        <v>67</v>
      </c>
      <c r="E11" s="205" t="s">
        <v>258</v>
      </c>
      <c r="F11" s="206" t="s">
        <v>105</v>
      </c>
      <c r="G11" s="161">
        <v>30</v>
      </c>
      <c r="H11" s="207" t="s">
        <v>122</v>
      </c>
      <c r="I11" s="215">
        <v>1.0317088053167409</v>
      </c>
      <c r="J11" s="215">
        <v>0.8246532546231109</v>
      </c>
      <c r="K11" s="215">
        <v>0.45700610532895347</v>
      </c>
      <c r="L11" s="216">
        <v>870342.41</v>
      </c>
      <c r="M11" s="216">
        <v>-12744158.029999999</v>
      </c>
      <c r="N11" s="39">
        <v>3</v>
      </c>
      <c r="O11" s="40">
        <v>1</v>
      </c>
      <c r="P11" s="40">
        <v>2</v>
      </c>
      <c r="Q11" s="40">
        <v>0.7</v>
      </c>
      <c r="R11" s="40">
        <v>6</v>
      </c>
      <c r="S11" s="208">
        <v>-1158559.8209090908</v>
      </c>
      <c r="T11" s="208">
        <v>-6.829344143027706E-2</v>
      </c>
      <c r="U11" s="208">
        <v>6.6556523350929453E-3</v>
      </c>
      <c r="V11" s="209">
        <v>18.913086400973533</v>
      </c>
      <c r="W11" s="210" t="s">
        <v>109</v>
      </c>
      <c r="X11" s="210">
        <v>6</v>
      </c>
      <c r="Y11" s="211">
        <v>5</v>
      </c>
      <c r="Z11" s="41">
        <v>12543890.92</v>
      </c>
      <c r="AA11" s="41">
        <v>12543890.92</v>
      </c>
      <c r="AB11" s="41">
        <v>27447972.300000004</v>
      </c>
      <c r="AC11" s="41">
        <v>-14904081.380000005</v>
      </c>
      <c r="AD11" s="41">
        <v>9575994.4499999993</v>
      </c>
      <c r="AE11" s="41">
        <v>0</v>
      </c>
      <c r="AF11" s="41">
        <v>0</v>
      </c>
      <c r="AG11" s="41">
        <v>8678383.25</v>
      </c>
      <c r="AH11" s="41">
        <v>2873978.52</v>
      </c>
      <c r="AI11" s="41">
        <v>2314474.5499999998</v>
      </c>
      <c r="AJ11" s="41">
        <v>4438354.16</v>
      </c>
      <c r="AK11" s="41">
        <v>0</v>
      </c>
      <c r="AL11" s="41">
        <v>18305190.48</v>
      </c>
      <c r="AM11" s="41">
        <v>820016.59</v>
      </c>
      <c r="AN11" s="41">
        <v>3648717</v>
      </c>
      <c r="AR11" s="212"/>
    </row>
    <row r="12" spans="1:44" x14ac:dyDescent="0.55000000000000004">
      <c r="A12" s="203">
        <v>7</v>
      </c>
      <c r="B12" s="204">
        <v>8</v>
      </c>
      <c r="C12" s="205" t="s">
        <v>95</v>
      </c>
      <c r="D12" s="38" t="s">
        <v>68</v>
      </c>
      <c r="E12" s="205" t="s">
        <v>259</v>
      </c>
      <c r="F12" s="206" t="s">
        <v>105</v>
      </c>
      <c r="G12" s="161">
        <v>61</v>
      </c>
      <c r="H12" s="207" t="s">
        <v>122</v>
      </c>
      <c r="I12" s="215">
        <v>2.646951955741319</v>
      </c>
      <c r="J12" s="215">
        <v>2.1333907109200188</v>
      </c>
      <c r="K12" s="215">
        <v>1.3416710507396385</v>
      </c>
      <c r="L12" s="216">
        <v>27353354.239999998</v>
      </c>
      <c r="M12" s="216">
        <v>-16844363.5</v>
      </c>
      <c r="N12" s="39">
        <v>0</v>
      </c>
      <c r="O12" s="40">
        <v>1</v>
      </c>
      <c r="P12" s="40">
        <v>0</v>
      </c>
      <c r="Q12" s="40">
        <v>17.8</v>
      </c>
      <c r="R12" s="40">
        <v>1</v>
      </c>
      <c r="S12" s="208">
        <v>-1531305.7727272727</v>
      </c>
      <c r="T12" s="208">
        <v>-1.6238876725736771</v>
      </c>
      <c r="U12" s="208">
        <v>0.15945322084343908</v>
      </c>
      <c r="V12" s="209">
        <v>356.79994573653522</v>
      </c>
      <c r="W12" s="210" t="s">
        <v>109</v>
      </c>
      <c r="X12" s="210">
        <v>6</v>
      </c>
      <c r="Y12" s="211">
        <v>8</v>
      </c>
      <c r="Z12" s="41">
        <v>22283105.099999998</v>
      </c>
      <c r="AA12" s="41">
        <v>22283105.099999998</v>
      </c>
      <c r="AB12" s="41">
        <v>16608471.269999998</v>
      </c>
      <c r="AC12" s="41">
        <v>5674633.8300000001</v>
      </c>
      <c r="AD12" s="41">
        <v>8778754.1699999999</v>
      </c>
      <c r="AE12" s="41">
        <v>0</v>
      </c>
      <c r="AF12" s="41">
        <v>0</v>
      </c>
      <c r="AG12" s="41">
        <v>5550505.0499999998</v>
      </c>
      <c r="AH12" s="41">
        <v>1109331.1599999999</v>
      </c>
      <c r="AI12" s="41">
        <v>1711329.5</v>
      </c>
      <c r="AJ12" s="41">
        <v>1882412.53</v>
      </c>
      <c r="AK12" s="41">
        <v>3507000</v>
      </c>
      <c r="AL12" s="41">
        <v>13760578.24</v>
      </c>
      <c r="AM12" s="41">
        <v>1746675</v>
      </c>
      <c r="AN12" s="41">
        <v>1140462</v>
      </c>
      <c r="AR12" s="212"/>
    </row>
    <row r="13" spans="1:44" x14ac:dyDescent="0.55000000000000004">
      <c r="A13" s="203">
        <v>8</v>
      </c>
      <c r="B13" s="204">
        <v>8</v>
      </c>
      <c r="C13" s="205" t="s">
        <v>95</v>
      </c>
      <c r="D13" s="38" t="s">
        <v>69</v>
      </c>
      <c r="E13" s="205" t="s">
        <v>260</v>
      </c>
      <c r="F13" s="206" t="s">
        <v>105</v>
      </c>
      <c r="G13" s="161">
        <v>90</v>
      </c>
      <c r="H13" s="207" t="s">
        <v>128</v>
      </c>
      <c r="I13" s="215">
        <v>1.6112461013330222</v>
      </c>
      <c r="J13" s="215">
        <v>1.310475405566466</v>
      </c>
      <c r="K13" s="215">
        <v>0.59650101619441798</v>
      </c>
      <c r="L13" s="216">
        <v>27374574.239999998</v>
      </c>
      <c r="M13" s="216">
        <v>-22200245.530000001</v>
      </c>
      <c r="N13" s="39">
        <v>1</v>
      </c>
      <c r="O13" s="40">
        <v>1</v>
      </c>
      <c r="P13" s="40">
        <v>0</v>
      </c>
      <c r="Q13" s="40">
        <v>13.5</v>
      </c>
      <c r="R13" s="40">
        <v>2</v>
      </c>
      <c r="S13" s="208">
        <v>-2018204.1390909092</v>
      </c>
      <c r="T13" s="208">
        <v>-1.2330752920280876</v>
      </c>
      <c r="U13" s="208">
        <v>0.10032977713649281</v>
      </c>
      <c r="V13" s="209">
        <v>393.79377458102567</v>
      </c>
      <c r="W13" s="210" t="s">
        <v>111</v>
      </c>
      <c r="X13" s="210">
        <v>12</v>
      </c>
      <c r="Y13" s="211">
        <v>9</v>
      </c>
      <c r="Z13" s="41">
        <v>26714217.590000004</v>
      </c>
      <c r="AA13" s="41">
        <v>26714217.590000004</v>
      </c>
      <c r="AB13" s="41">
        <v>44784865.18</v>
      </c>
      <c r="AC13" s="41">
        <v>-18070647.589999996</v>
      </c>
      <c r="AD13" s="41">
        <v>22856187.079999998</v>
      </c>
      <c r="AE13" s="41">
        <v>0</v>
      </c>
      <c r="AF13" s="41">
        <v>0</v>
      </c>
      <c r="AG13" s="41">
        <v>12587872.869999999</v>
      </c>
      <c r="AH13" s="41">
        <v>7015504.8899999997</v>
      </c>
      <c r="AI13" s="41">
        <v>3259651.26</v>
      </c>
      <c r="AJ13" s="41">
        <v>6244029.7999999998</v>
      </c>
      <c r="AK13" s="41">
        <v>0</v>
      </c>
      <c r="AL13" s="41">
        <v>29107058.819999997</v>
      </c>
      <c r="AM13" s="41">
        <v>4301001.5</v>
      </c>
      <c r="AN13" s="41">
        <v>42894</v>
      </c>
      <c r="AR13" s="212"/>
    </row>
    <row r="14" spans="1:44" x14ac:dyDescent="0.55000000000000004">
      <c r="A14" s="203">
        <v>9</v>
      </c>
      <c r="B14" s="204">
        <v>8</v>
      </c>
      <c r="C14" s="205" t="s">
        <v>95</v>
      </c>
      <c r="D14" s="38" t="s">
        <v>70</v>
      </c>
      <c r="E14" s="205" t="s">
        <v>261</v>
      </c>
      <c r="F14" s="206" t="s">
        <v>105</v>
      </c>
      <c r="G14" s="161">
        <v>48</v>
      </c>
      <c r="H14" s="207" t="s">
        <v>122</v>
      </c>
      <c r="I14" s="215">
        <v>2.4389815918818507</v>
      </c>
      <c r="J14" s="215">
        <v>2.0367205008233973</v>
      </c>
      <c r="K14" s="215">
        <v>1.1780433994159292</v>
      </c>
      <c r="L14" s="216">
        <v>14900491.52</v>
      </c>
      <c r="M14" s="216">
        <v>-18059518.210000001</v>
      </c>
      <c r="N14" s="39">
        <v>0</v>
      </c>
      <c r="O14" s="40">
        <v>1</v>
      </c>
      <c r="P14" s="40">
        <v>0</v>
      </c>
      <c r="Q14" s="40">
        <v>9</v>
      </c>
      <c r="R14" s="40">
        <v>1</v>
      </c>
      <c r="S14" s="208">
        <v>-1641774.3827272728</v>
      </c>
      <c r="T14" s="208">
        <v>-0.82507691217084789</v>
      </c>
      <c r="U14" s="208">
        <v>0.11368671338553288</v>
      </c>
      <c r="V14" s="209">
        <v>285.79495406333314</v>
      </c>
      <c r="W14" s="210" t="s">
        <v>109</v>
      </c>
      <c r="X14" s="210">
        <v>6</v>
      </c>
      <c r="Y14" s="211">
        <v>6</v>
      </c>
      <c r="Z14" s="41">
        <v>12198506.07</v>
      </c>
      <c r="AA14" s="41">
        <v>12198506.07</v>
      </c>
      <c r="AB14" s="41">
        <v>10354886.82</v>
      </c>
      <c r="AC14" s="41">
        <v>1843619.25</v>
      </c>
      <c r="AD14" s="41">
        <v>7468310.7100000009</v>
      </c>
      <c r="AE14" s="41">
        <v>0</v>
      </c>
      <c r="AF14" s="41">
        <v>0</v>
      </c>
      <c r="AG14" s="41">
        <v>2401421.75</v>
      </c>
      <c r="AH14" s="41">
        <v>754308.38</v>
      </c>
      <c r="AI14" s="41">
        <v>856780</v>
      </c>
      <c r="AJ14" s="41">
        <v>2361327.5</v>
      </c>
      <c r="AK14" s="41">
        <v>0</v>
      </c>
      <c r="AL14" s="41">
        <v>6373837.6299999999</v>
      </c>
      <c r="AM14" s="41">
        <v>871916</v>
      </c>
      <c r="AN14" s="41">
        <v>157055</v>
      </c>
      <c r="AR14" s="212"/>
    </row>
    <row r="15" spans="1:44" x14ac:dyDescent="0.55000000000000004">
      <c r="A15" s="203">
        <v>10</v>
      </c>
      <c r="B15" s="204">
        <v>8</v>
      </c>
      <c r="C15" s="205" t="s">
        <v>95</v>
      </c>
      <c r="D15" s="38" t="s">
        <v>71</v>
      </c>
      <c r="E15" s="205" t="s">
        <v>262</v>
      </c>
      <c r="F15" s="206" t="s">
        <v>105</v>
      </c>
      <c r="G15" s="161">
        <v>50</v>
      </c>
      <c r="H15" s="207" t="s">
        <v>122</v>
      </c>
      <c r="I15" s="215">
        <v>2.2125448243538535</v>
      </c>
      <c r="J15" s="215">
        <v>1.7504702807054879</v>
      </c>
      <c r="K15" s="215">
        <v>1.0030232318128092</v>
      </c>
      <c r="L15" s="216">
        <v>16064983</v>
      </c>
      <c r="M15" s="216">
        <v>-26985596.16</v>
      </c>
      <c r="N15" s="39">
        <v>0</v>
      </c>
      <c r="O15" s="40">
        <v>1</v>
      </c>
      <c r="P15" s="40">
        <v>0</v>
      </c>
      <c r="Q15" s="40">
        <v>6.5</v>
      </c>
      <c r="R15" s="40">
        <v>1</v>
      </c>
      <c r="S15" s="208">
        <v>-2453236.0145454546</v>
      </c>
      <c r="T15" s="208">
        <v>-0.59531695741495894</v>
      </c>
      <c r="U15" s="208">
        <v>0.10766643787049686</v>
      </c>
      <c r="V15" s="209">
        <v>276.99201696610226</v>
      </c>
      <c r="W15" s="210" t="s">
        <v>109</v>
      </c>
      <c r="X15" s="210">
        <v>6</v>
      </c>
      <c r="Y15" s="211">
        <v>7</v>
      </c>
      <c r="Z15" s="41">
        <v>13289035.459999999</v>
      </c>
      <c r="AA15" s="41">
        <v>13289035.459999999</v>
      </c>
      <c r="AB15" s="41">
        <v>13248980.720000001</v>
      </c>
      <c r="AC15" s="41">
        <v>40054.739999998361</v>
      </c>
      <c r="AD15" s="41">
        <v>8566405.8100000005</v>
      </c>
      <c r="AE15" s="41">
        <v>0</v>
      </c>
      <c r="AF15" s="41">
        <v>0</v>
      </c>
      <c r="AG15" s="41">
        <v>4459255.59</v>
      </c>
      <c r="AH15" s="41">
        <v>780055.7</v>
      </c>
      <c r="AI15" s="41">
        <v>1469883</v>
      </c>
      <c r="AJ15" s="41">
        <v>2195281.6</v>
      </c>
      <c r="AK15" s="41">
        <v>1025000</v>
      </c>
      <c r="AL15" s="41">
        <v>9929475.8900000006</v>
      </c>
      <c r="AM15" s="41">
        <v>187995</v>
      </c>
      <c r="AN15" s="41">
        <v>0</v>
      </c>
      <c r="AR15" s="212"/>
    </row>
    <row r="16" spans="1:44" x14ac:dyDescent="0.55000000000000004">
      <c r="A16" s="203">
        <v>11</v>
      </c>
      <c r="B16" s="204">
        <v>8</v>
      </c>
      <c r="C16" s="205" t="s">
        <v>95</v>
      </c>
      <c r="D16" s="38" t="s">
        <v>76</v>
      </c>
      <c r="E16" s="205" t="s">
        <v>263</v>
      </c>
      <c r="F16" s="206" t="s">
        <v>105</v>
      </c>
      <c r="G16" s="161">
        <v>234</v>
      </c>
      <c r="H16" s="207" t="s">
        <v>125</v>
      </c>
      <c r="I16" s="215">
        <v>0.74963781436342569</v>
      </c>
      <c r="J16" s="215">
        <v>0.62726402002931292</v>
      </c>
      <c r="K16" s="215">
        <v>0.1728903249649483</v>
      </c>
      <c r="L16" s="216">
        <v>-21714857.469999999</v>
      </c>
      <c r="M16" s="216">
        <v>48499386.640000001</v>
      </c>
      <c r="N16" s="39">
        <v>3</v>
      </c>
      <c r="O16" s="40">
        <v>1</v>
      </c>
      <c r="P16" s="40">
        <v>1</v>
      </c>
      <c r="Q16" s="40">
        <v>4.9000000000000004</v>
      </c>
      <c r="R16" s="40">
        <v>5</v>
      </c>
      <c r="S16" s="208">
        <v>4409035.1490909094</v>
      </c>
      <c r="T16" s="208">
        <v>-0.44773468232051022</v>
      </c>
      <c r="U16" s="208">
        <v>-6.7057778681508515E-2</v>
      </c>
      <c r="V16" s="209">
        <v>-264.86378569250473</v>
      </c>
      <c r="W16" s="210" t="s">
        <v>111</v>
      </c>
      <c r="X16" s="210">
        <v>13</v>
      </c>
      <c r="Y16" s="211">
        <v>10</v>
      </c>
      <c r="Z16" s="41">
        <v>14995430.539999999</v>
      </c>
      <c r="AA16" s="41">
        <v>14995430.539999999</v>
      </c>
      <c r="AB16" s="41">
        <v>86733774.969999999</v>
      </c>
      <c r="AC16" s="41">
        <v>-71738344.430000007</v>
      </c>
      <c r="AD16" s="41">
        <v>36728562.850000001</v>
      </c>
      <c r="AE16" s="41">
        <v>0</v>
      </c>
      <c r="AF16" s="41">
        <v>0</v>
      </c>
      <c r="AG16" s="41">
        <v>25914112.460000001</v>
      </c>
      <c r="AH16" s="41">
        <v>17123807.75</v>
      </c>
      <c r="AI16" s="41">
        <v>9919180</v>
      </c>
      <c r="AJ16" s="41">
        <v>13722664.43</v>
      </c>
      <c r="AK16" s="41">
        <v>350000</v>
      </c>
      <c r="AL16" s="41">
        <v>67029764.640000001</v>
      </c>
      <c r="AM16" s="41">
        <v>9238433</v>
      </c>
      <c r="AN16" s="41">
        <v>393829</v>
      </c>
      <c r="AR16" s="212"/>
    </row>
    <row r="17" spans="1:44" x14ac:dyDescent="0.55000000000000004">
      <c r="A17" s="203">
        <v>12</v>
      </c>
      <c r="B17" s="204">
        <v>8</v>
      </c>
      <c r="C17" s="205" t="s">
        <v>95</v>
      </c>
      <c r="D17" s="38" t="s">
        <v>87</v>
      </c>
      <c r="E17" s="205" t="s">
        <v>264</v>
      </c>
      <c r="F17" s="206" t="s">
        <v>105</v>
      </c>
      <c r="G17" s="161">
        <v>20</v>
      </c>
      <c r="H17" s="207" t="s">
        <v>126</v>
      </c>
      <c r="I17" s="215">
        <v>1.0325788344853783</v>
      </c>
      <c r="J17" s="215">
        <v>0.87021721120973572</v>
      </c>
      <c r="K17" s="215">
        <v>0.57911928991855921</v>
      </c>
      <c r="L17" s="216">
        <v>420026.91</v>
      </c>
      <c r="M17" s="216">
        <v>-2108019.7599999998</v>
      </c>
      <c r="N17" s="39">
        <v>3</v>
      </c>
      <c r="O17" s="40">
        <v>1</v>
      </c>
      <c r="P17" s="40">
        <v>2</v>
      </c>
      <c r="Q17" s="40">
        <v>2.1</v>
      </c>
      <c r="R17" s="40">
        <v>6</v>
      </c>
      <c r="S17" s="208">
        <v>-191638.15999999997</v>
      </c>
      <c r="T17" s="208">
        <v>-0.1992518846218026</v>
      </c>
      <c r="U17" s="208">
        <v>8.7990166225613391E-3</v>
      </c>
      <c r="V17" s="209">
        <v>27.070566511987625</v>
      </c>
      <c r="W17" s="210" t="s">
        <v>112</v>
      </c>
      <c r="X17" s="210">
        <v>2</v>
      </c>
      <c r="Y17" s="211">
        <v>1</v>
      </c>
      <c r="Z17" s="41">
        <v>7466371.6399999997</v>
      </c>
      <c r="AA17" s="41">
        <v>7466371.5099999998</v>
      </c>
      <c r="AB17" s="41">
        <v>12892631.57</v>
      </c>
      <c r="AC17" s="41">
        <v>-5426260.0600000005</v>
      </c>
      <c r="AD17" s="41">
        <v>2794834.08</v>
      </c>
      <c r="AE17" s="41">
        <v>0</v>
      </c>
      <c r="AF17" s="41">
        <v>0</v>
      </c>
      <c r="AG17" s="41">
        <v>3585432.85</v>
      </c>
      <c r="AH17" s="41">
        <v>642492.19999999995</v>
      </c>
      <c r="AI17" s="41">
        <v>3883179.4</v>
      </c>
      <c r="AJ17" s="41">
        <v>1316104.1199999999</v>
      </c>
      <c r="AK17" s="41">
        <v>949500</v>
      </c>
      <c r="AL17" s="41">
        <v>10376708.569999998</v>
      </c>
      <c r="AM17" s="41">
        <v>134086.23000000001</v>
      </c>
      <c r="AN17" s="41">
        <v>287648</v>
      </c>
      <c r="AR17" s="212"/>
    </row>
    <row r="18" spans="1:44" x14ac:dyDescent="0.55000000000000004">
      <c r="A18" s="203">
        <v>13</v>
      </c>
      <c r="B18" s="204">
        <v>8</v>
      </c>
      <c r="C18" s="205" t="s">
        <v>89</v>
      </c>
      <c r="D18" s="38" t="s">
        <v>37</v>
      </c>
      <c r="E18" s="205" t="s">
        <v>265</v>
      </c>
      <c r="F18" s="206" t="s">
        <v>106</v>
      </c>
      <c r="G18" s="161">
        <v>273</v>
      </c>
      <c r="H18" s="207" t="s">
        <v>121</v>
      </c>
      <c r="I18" s="215">
        <v>2.4478267807834686</v>
      </c>
      <c r="J18" s="215">
        <v>2.1214165980953532</v>
      </c>
      <c r="K18" s="215">
        <v>1.2797489198940668</v>
      </c>
      <c r="L18" s="216">
        <v>167076808.08000001</v>
      </c>
      <c r="M18" s="216">
        <v>95548812.030000001</v>
      </c>
      <c r="N18" s="39">
        <v>0</v>
      </c>
      <c r="O18" s="40">
        <v>0</v>
      </c>
      <c r="P18" s="40">
        <v>0</v>
      </c>
      <c r="Q18" s="40" t="s">
        <v>341</v>
      </c>
      <c r="R18" s="40">
        <v>0</v>
      </c>
      <c r="S18" s="208">
        <v>8686255.6390909087</v>
      </c>
      <c r="T18" s="208">
        <v>1.7486016260206558</v>
      </c>
      <c r="U18" s="208">
        <v>0.23027953506575696</v>
      </c>
      <c r="V18" s="209">
        <v>1798.0715462763669</v>
      </c>
      <c r="W18" s="210" t="s">
        <v>108</v>
      </c>
      <c r="X18" s="210">
        <v>16</v>
      </c>
      <c r="Y18" s="211">
        <v>12</v>
      </c>
      <c r="Z18" s="41">
        <v>147680901.83000001</v>
      </c>
      <c r="AA18" s="41">
        <v>147653725.89000002</v>
      </c>
      <c r="AB18" s="41">
        <v>115398340.66999999</v>
      </c>
      <c r="AC18" s="41">
        <v>32255385.220000029</v>
      </c>
      <c r="AD18" s="41">
        <v>93529487.450000003</v>
      </c>
      <c r="AE18" s="41">
        <v>511940.7</v>
      </c>
      <c r="AF18" s="41">
        <v>0</v>
      </c>
      <c r="AG18" s="41">
        <v>20093290.329999998</v>
      </c>
      <c r="AH18" s="41">
        <v>19140005.510000002</v>
      </c>
      <c r="AI18" s="41">
        <v>3777052.82</v>
      </c>
      <c r="AJ18" s="41">
        <v>8640865</v>
      </c>
      <c r="AK18" s="41">
        <v>589000</v>
      </c>
      <c r="AL18" s="41">
        <v>52752154.359999999</v>
      </c>
      <c r="AM18" s="41">
        <v>1563850</v>
      </c>
      <c r="AN18" s="41">
        <v>1580567.57</v>
      </c>
      <c r="AR18" s="212"/>
    </row>
    <row r="19" spans="1:44" x14ac:dyDescent="0.55000000000000004">
      <c r="A19" s="203">
        <v>14</v>
      </c>
      <c r="B19" s="204">
        <v>8</v>
      </c>
      <c r="C19" s="205" t="s">
        <v>89</v>
      </c>
      <c r="D19" s="38" t="s">
        <v>38</v>
      </c>
      <c r="E19" s="205" t="s">
        <v>266</v>
      </c>
      <c r="F19" s="206" t="s">
        <v>105</v>
      </c>
      <c r="G19" s="161">
        <v>37</v>
      </c>
      <c r="H19" s="207" t="s">
        <v>122</v>
      </c>
      <c r="I19" s="215">
        <v>2.9289680256798238</v>
      </c>
      <c r="J19" s="215">
        <v>2.6262440684498567</v>
      </c>
      <c r="K19" s="215">
        <v>1.8750561015185694</v>
      </c>
      <c r="L19" s="216">
        <v>26089746.800000001</v>
      </c>
      <c r="M19" s="216">
        <v>-10697653.119999999</v>
      </c>
      <c r="N19" s="39">
        <v>0</v>
      </c>
      <c r="O19" s="40">
        <v>1</v>
      </c>
      <c r="P19" s="40">
        <v>0</v>
      </c>
      <c r="Q19" s="40">
        <v>26.8</v>
      </c>
      <c r="R19" s="40">
        <v>1</v>
      </c>
      <c r="S19" s="208">
        <v>-972513.91999999993</v>
      </c>
      <c r="T19" s="208">
        <v>-2.4388290129938333</v>
      </c>
      <c r="U19" s="208">
        <v>0.1956761156742923</v>
      </c>
      <c r="V19" s="209">
        <v>589.09291004335262</v>
      </c>
      <c r="W19" s="210" t="s">
        <v>109</v>
      </c>
      <c r="X19" s="210">
        <v>6</v>
      </c>
      <c r="Y19" s="211">
        <v>7</v>
      </c>
      <c r="Z19" s="41">
        <v>25360575.329999998</v>
      </c>
      <c r="AA19" s="41">
        <v>25360575.329999998</v>
      </c>
      <c r="AB19" s="41">
        <v>13525235.49</v>
      </c>
      <c r="AC19" s="41">
        <v>11835339.839999998</v>
      </c>
      <c r="AD19" s="41">
        <v>9639763.9899999984</v>
      </c>
      <c r="AE19" s="41">
        <v>0</v>
      </c>
      <c r="AF19" s="41">
        <v>0</v>
      </c>
      <c r="AG19" s="41">
        <v>2661507.0299999998</v>
      </c>
      <c r="AH19" s="41">
        <v>936233.6</v>
      </c>
      <c r="AI19" s="41">
        <v>959373.25</v>
      </c>
      <c r="AJ19" s="41">
        <v>2363057.71</v>
      </c>
      <c r="AK19" s="41">
        <v>742000</v>
      </c>
      <c r="AL19" s="41">
        <v>7662171.5899999999</v>
      </c>
      <c r="AM19" s="41">
        <v>803360</v>
      </c>
      <c r="AN19" s="41">
        <v>1766409.75</v>
      </c>
      <c r="AR19" s="212"/>
    </row>
    <row r="20" spans="1:44" x14ac:dyDescent="0.55000000000000004">
      <c r="A20" s="203">
        <v>15</v>
      </c>
      <c r="B20" s="204">
        <v>8</v>
      </c>
      <c r="C20" s="205" t="s">
        <v>89</v>
      </c>
      <c r="D20" s="38" t="s">
        <v>40</v>
      </c>
      <c r="E20" s="205" t="s">
        <v>267</v>
      </c>
      <c r="F20" s="206" t="s">
        <v>105</v>
      </c>
      <c r="G20" s="161">
        <v>73</v>
      </c>
      <c r="H20" s="207" t="s">
        <v>186</v>
      </c>
      <c r="I20" s="215">
        <v>1.5677623517446269</v>
      </c>
      <c r="J20" s="215">
        <v>1.39393977784891</v>
      </c>
      <c r="K20" s="215">
        <v>0.89277928074488111</v>
      </c>
      <c r="L20" s="216">
        <v>18301565.420000002</v>
      </c>
      <c r="M20" s="216">
        <v>7433419.8200000003</v>
      </c>
      <c r="N20" s="39">
        <v>0</v>
      </c>
      <c r="O20" s="40">
        <v>0</v>
      </c>
      <c r="P20" s="40">
        <v>0</v>
      </c>
      <c r="Q20" s="40" t="s">
        <v>341</v>
      </c>
      <c r="R20" s="40">
        <v>0</v>
      </c>
      <c r="S20" s="208">
        <v>675765.43818181823</v>
      </c>
      <c r="T20" s="208">
        <v>2.4620653566153621</v>
      </c>
      <c r="U20" s="208">
        <v>9.5860467697583426E-2</v>
      </c>
      <c r="V20" s="209">
        <v>255.60488568595414</v>
      </c>
      <c r="W20" s="210" t="s">
        <v>110</v>
      </c>
      <c r="X20" s="210">
        <v>9</v>
      </c>
      <c r="Y20" s="211">
        <v>9</v>
      </c>
      <c r="Z20" s="41">
        <v>28778340.73</v>
      </c>
      <c r="AA20" s="41">
        <v>28778340.73</v>
      </c>
      <c r="AB20" s="41">
        <v>32234552.649999999</v>
      </c>
      <c r="AC20" s="41">
        <v>-3456211.9199999981</v>
      </c>
      <c r="AD20" s="41">
        <v>15700236.360000001</v>
      </c>
      <c r="AE20" s="41">
        <v>0</v>
      </c>
      <c r="AF20" s="41">
        <v>0</v>
      </c>
      <c r="AG20" s="41">
        <v>4084877.63</v>
      </c>
      <c r="AH20" s="41">
        <v>1565399.37</v>
      </c>
      <c r="AI20" s="41">
        <v>1461202</v>
      </c>
      <c r="AJ20" s="41">
        <v>2867104.4699999997</v>
      </c>
      <c r="AK20" s="41">
        <v>1732500</v>
      </c>
      <c r="AL20" s="41">
        <v>11711083.469999999</v>
      </c>
      <c r="AM20" s="41">
        <v>9190823</v>
      </c>
      <c r="AN20" s="41">
        <v>2484119.4500000002</v>
      </c>
      <c r="AR20" s="212"/>
    </row>
    <row r="21" spans="1:44" x14ac:dyDescent="0.55000000000000004">
      <c r="A21" s="203">
        <v>16</v>
      </c>
      <c r="B21" s="204">
        <v>8</v>
      </c>
      <c r="C21" s="205" t="s">
        <v>89</v>
      </c>
      <c r="D21" s="38" t="s">
        <v>43</v>
      </c>
      <c r="E21" s="205" t="s">
        <v>268</v>
      </c>
      <c r="F21" s="206" t="s">
        <v>105</v>
      </c>
      <c r="G21" s="161">
        <v>125</v>
      </c>
      <c r="H21" s="207" t="s">
        <v>125</v>
      </c>
      <c r="I21" s="215">
        <v>2.1734800048153358</v>
      </c>
      <c r="J21" s="215">
        <v>1.8886871051666851</v>
      </c>
      <c r="K21" s="215">
        <v>0.84097728574249564</v>
      </c>
      <c r="L21" s="216">
        <v>41844133.719999999</v>
      </c>
      <c r="M21" s="216">
        <v>-31929459.260000002</v>
      </c>
      <c r="N21" s="39">
        <v>0</v>
      </c>
      <c r="O21" s="40">
        <v>1</v>
      </c>
      <c r="P21" s="40">
        <v>0</v>
      </c>
      <c r="Q21" s="40">
        <v>14.4</v>
      </c>
      <c r="R21" s="40">
        <v>1</v>
      </c>
      <c r="S21" s="208">
        <v>-2902678.1145454547</v>
      </c>
      <c r="T21" s="208">
        <v>-1.3105180823535185</v>
      </c>
      <c r="U21" s="208">
        <v>0.18911660384924797</v>
      </c>
      <c r="V21" s="209">
        <v>481.66463752100742</v>
      </c>
      <c r="W21" s="210" t="s">
        <v>111</v>
      </c>
      <c r="X21" s="210">
        <v>13</v>
      </c>
      <c r="Y21" s="211">
        <v>10</v>
      </c>
      <c r="Z21" s="41">
        <v>29987699.709999997</v>
      </c>
      <c r="AA21" s="41">
        <v>29952839.009999998</v>
      </c>
      <c r="AB21" s="41">
        <v>35658156.550000004</v>
      </c>
      <c r="AC21" s="41">
        <v>-5705317.5400000066</v>
      </c>
      <c r="AD21" s="41">
        <v>34288034.099999994</v>
      </c>
      <c r="AE21" s="41">
        <v>0</v>
      </c>
      <c r="AF21" s="41">
        <v>0</v>
      </c>
      <c r="AG21" s="41">
        <v>10196849.65</v>
      </c>
      <c r="AH21" s="41">
        <v>4399458.3</v>
      </c>
      <c r="AI21" s="41">
        <v>3231713.75</v>
      </c>
      <c r="AJ21" s="41">
        <v>5028584.3900000006</v>
      </c>
      <c r="AK21" s="41">
        <v>1422180</v>
      </c>
      <c r="AL21" s="41">
        <v>24278786.09</v>
      </c>
      <c r="AM21" s="41">
        <v>3104408.5</v>
      </c>
      <c r="AN21" s="41">
        <v>458262.95</v>
      </c>
      <c r="AR21" s="212"/>
    </row>
    <row r="22" spans="1:44" x14ac:dyDescent="0.55000000000000004">
      <c r="A22" s="203">
        <v>17</v>
      </c>
      <c r="B22" s="204">
        <v>8</v>
      </c>
      <c r="C22" s="205" t="s">
        <v>89</v>
      </c>
      <c r="D22" s="38" t="s">
        <v>44</v>
      </c>
      <c r="E22" s="205" t="s">
        <v>269</v>
      </c>
      <c r="F22" s="206" t="s">
        <v>105</v>
      </c>
      <c r="G22" s="161">
        <v>41</v>
      </c>
      <c r="H22" s="207" t="s">
        <v>122</v>
      </c>
      <c r="I22" s="215">
        <v>2.3761249293415556</v>
      </c>
      <c r="J22" s="215">
        <v>2.184141210624567</v>
      </c>
      <c r="K22" s="215">
        <v>1.314018694891727</v>
      </c>
      <c r="L22" s="216">
        <v>20419063.640000001</v>
      </c>
      <c r="M22" s="216">
        <v>-17382632.710000001</v>
      </c>
      <c r="N22" s="39">
        <v>0</v>
      </c>
      <c r="O22" s="40">
        <v>1</v>
      </c>
      <c r="P22" s="40">
        <v>0</v>
      </c>
      <c r="Q22" s="40">
        <v>12.9</v>
      </c>
      <c r="R22" s="40">
        <v>1</v>
      </c>
      <c r="S22" s="208">
        <v>-1580239.3372727274</v>
      </c>
      <c r="T22" s="208">
        <v>-1.1746818782090001</v>
      </c>
      <c r="U22" s="208">
        <v>0.1615824045784994</v>
      </c>
      <c r="V22" s="209">
        <v>586.28298036062938</v>
      </c>
      <c r="W22" s="210" t="s">
        <v>109</v>
      </c>
      <c r="X22" s="210">
        <v>6</v>
      </c>
      <c r="Y22" s="211">
        <v>6</v>
      </c>
      <c r="Z22" s="41">
        <v>19497525.829999998</v>
      </c>
      <c r="AA22" s="41">
        <v>19497525.829999998</v>
      </c>
      <c r="AB22" s="41">
        <v>14838088.609999999</v>
      </c>
      <c r="AC22" s="41">
        <v>4659437.2199999988</v>
      </c>
      <c r="AD22" s="41">
        <v>11648368.34</v>
      </c>
      <c r="AE22" s="41">
        <v>0</v>
      </c>
      <c r="AF22" s="41">
        <v>0</v>
      </c>
      <c r="AG22" s="41">
        <v>3127855.17</v>
      </c>
      <c r="AH22" s="41">
        <v>799779.43</v>
      </c>
      <c r="AI22" s="41">
        <v>2043350.19</v>
      </c>
      <c r="AJ22" s="41">
        <v>2585722.7000000002</v>
      </c>
      <c r="AK22" s="41">
        <v>426000</v>
      </c>
      <c r="AL22" s="41">
        <v>8982707.4900000002</v>
      </c>
      <c r="AM22" s="41">
        <v>960788.5</v>
      </c>
      <c r="AN22" s="41">
        <v>501718</v>
      </c>
      <c r="AR22" s="212"/>
    </row>
    <row r="23" spans="1:44" x14ac:dyDescent="0.55000000000000004">
      <c r="A23" s="203">
        <v>18</v>
      </c>
      <c r="B23" s="204">
        <v>8</v>
      </c>
      <c r="C23" s="205" t="s">
        <v>89</v>
      </c>
      <c r="D23" s="38" t="s">
        <v>45</v>
      </c>
      <c r="E23" s="205" t="s">
        <v>270</v>
      </c>
      <c r="F23" s="206" t="s">
        <v>105</v>
      </c>
      <c r="G23" s="161">
        <v>52</v>
      </c>
      <c r="H23" s="207" t="s">
        <v>122</v>
      </c>
      <c r="I23" s="215">
        <v>3.2585293794535448</v>
      </c>
      <c r="J23" s="215">
        <v>2.7942417150714904</v>
      </c>
      <c r="K23" s="215">
        <v>1.8248357729668543</v>
      </c>
      <c r="L23" s="216">
        <v>29315173.07</v>
      </c>
      <c r="M23" s="216">
        <v>-3113557.03</v>
      </c>
      <c r="N23" s="39">
        <v>0</v>
      </c>
      <c r="O23" s="40">
        <v>1</v>
      </c>
      <c r="P23" s="40">
        <v>0</v>
      </c>
      <c r="Q23" s="40">
        <v>103.5</v>
      </c>
      <c r="R23" s="40">
        <v>1</v>
      </c>
      <c r="S23" s="208">
        <v>-283050.6390909091</v>
      </c>
      <c r="T23" s="208">
        <v>-9.4153319780367095</v>
      </c>
      <c r="U23" s="208">
        <v>0.22800245611180017</v>
      </c>
      <c r="V23" s="209">
        <v>777.75583863949907</v>
      </c>
      <c r="W23" s="210" t="s">
        <v>109</v>
      </c>
      <c r="X23" s="210">
        <v>6</v>
      </c>
      <c r="Y23" s="211">
        <v>7</v>
      </c>
      <c r="Z23" s="41">
        <v>23685933.420000002</v>
      </c>
      <c r="AA23" s="41">
        <v>23685933.420000002</v>
      </c>
      <c r="AB23" s="41">
        <v>12979761.670000002</v>
      </c>
      <c r="AC23" s="41">
        <v>10706171.75</v>
      </c>
      <c r="AD23" s="41">
        <v>12406748.460000001</v>
      </c>
      <c r="AE23" s="41">
        <v>0</v>
      </c>
      <c r="AF23" s="41">
        <v>0</v>
      </c>
      <c r="AG23" s="41">
        <v>1841188.94</v>
      </c>
      <c r="AH23" s="41">
        <v>798207.56</v>
      </c>
      <c r="AI23" s="41">
        <v>412599</v>
      </c>
      <c r="AJ23" s="41">
        <v>3181294.3200000003</v>
      </c>
      <c r="AK23" s="41">
        <v>70000</v>
      </c>
      <c r="AL23" s="41">
        <v>6303289.8200000003</v>
      </c>
      <c r="AM23" s="41">
        <v>608624</v>
      </c>
      <c r="AN23" s="41">
        <v>416649.5</v>
      </c>
      <c r="AR23" s="212"/>
    </row>
    <row r="24" spans="1:44" x14ac:dyDescent="0.55000000000000004">
      <c r="A24" s="203">
        <v>19</v>
      </c>
      <c r="B24" s="204">
        <v>8</v>
      </c>
      <c r="C24" s="205" t="s">
        <v>89</v>
      </c>
      <c r="D24" s="38" t="s">
        <v>46</v>
      </c>
      <c r="E24" s="205" t="s">
        <v>271</v>
      </c>
      <c r="F24" s="206" t="s">
        <v>105</v>
      </c>
      <c r="G24" s="161">
        <v>38</v>
      </c>
      <c r="H24" s="207" t="s">
        <v>122</v>
      </c>
      <c r="I24" s="215">
        <v>1.4019974261397576</v>
      </c>
      <c r="J24" s="215">
        <v>1.2657928924066979</v>
      </c>
      <c r="K24" s="215">
        <v>0.84110708498031195</v>
      </c>
      <c r="L24" s="216">
        <v>8632877.75</v>
      </c>
      <c r="M24" s="216">
        <v>-15390606.24</v>
      </c>
      <c r="N24" s="39">
        <v>1</v>
      </c>
      <c r="O24" s="40">
        <v>1</v>
      </c>
      <c r="P24" s="40">
        <v>0</v>
      </c>
      <c r="Q24" s="40">
        <v>6.1</v>
      </c>
      <c r="R24" s="40">
        <v>2</v>
      </c>
      <c r="S24" s="208">
        <v>-1399146.0218181817</v>
      </c>
      <c r="T24" s="208">
        <v>-0.56091862889476407</v>
      </c>
      <c r="U24" s="208">
        <v>7.7046532357573791E-2</v>
      </c>
      <c r="V24" s="209">
        <v>217.24489783079167</v>
      </c>
      <c r="W24" s="210" t="s">
        <v>109</v>
      </c>
      <c r="X24" s="210">
        <v>6</v>
      </c>
      <c r="Y24" s="211">
        <v>6</v>
      </c>
      <c r="Z24" s="41">
        <v>18062739.130000003</v>
      </c>
      <c r="AA24" s="41">
        <v>18059504.440000001</v>
      </c>
      <c r="AB24" s="41">
        <v>21474957.770000003</v>
      </c>
      <c r="AC24" s="41">
        <v>-3415453.3300000019</v>
      </c>
      <c r="AD24" s="41">
        <v>7925090.4799999986</v>
      </c>
      <c r="AE24" s="41">
        <v>0</v>
      </c>
      <c r="AF24" s="41">
        <v>0</v>
      </c>
      <c r="AG24" s="41">
        <v>3255915.6</v>
      </c>
      <c r="AH24" s="41">
        <v>946246.1</v>
      </c>
      <c r="AI24" s="41">
        <v>988189</v>
      </c>
      <c r="AJ24" s="41">
        <v>2651204.6799999997</v>
      </c>
      <c r="AK24" s="41">
        <v>702200</v>
      </c>
      <c r="AL24" s="41">
        <v>8543755.379999999</v>
      </c>
      <c r="AM24" s="41">
        <v>2864414.55</v>
      </c>
      <c r="AN24" s="41">
        <v>2740841.48</v>
      </c>
      <c r="AR24" s="212"/>
    </row>
    <row r="25" spans="1:44" x14ac:dyDescent="0.55000000000000004">
      <c r="A25" s="203">
        <v>20</v>
      </c>
      <c r="B25" s="204">
        <v>8</v>
      </c>
      <c r="C25" s="205" t="s">
        <v>89</v>
      </c>
      <c r="D25" s="38" t="s">
        <v>47</v>
      </c>
      <c r="E25" s="205" t="s">
        <v>272</v>
      </c>
      <c r="F25" s="206" t="s">
        <v>105</v>
      </c>
      <c r="G25" s="161">
        <v>32</v>
      </c>
      <c r="H25" s="207" t="s">
        <v>126</v>
      </c>
      <c r="I25" s="215">
        <v>0.97619554631527961</v>
      </c>
      <c r="J25" s="215">
        <v>0.79982739886502807</v>
      </c>
      <c r="K25" s="215">
        <v>0.57220170555950434</v>
      </c>
      <c r="L25" s="216">
        <v>-273869.68</v>
      </c>
      <c r="M25" s="216">
        <v>-15036169.800000001</v>
      </c>
      <c r="N25" s="39">
        <v>3</v>
      </c>
      <c r="O25" s="40">
        <v>2</v>
      </c>
      <c r="P25" s="40">
        <v>2</v>
      </c>
      <c r="Q25" s="40" t="s">
        <v>341</v>
      </c>
      <c r="R25" s="40">
        <v>7</v>
      </c>
      <c r="S25" s="208">
        <v>-1366924.5272727273</v>
      </c>
      <c r="T25" s="208">
        <v>1.8214058742539604E-2</v>
      </c>
      <c r="U25" s="208">
        <v>-3.6998613715970123E-3</v>
      </c>
      <c r="V25" s="209">
        <v>-19.486956026753948</v>
      </c>
      <c r="W25" s="210" t="s">
        <v>112</v>
      </c>
      <c r="X25" s="210">
        <v>2</v>
      </c>
      <c r="Y25" s="211">
        <v>2</v>
      </c>
      <c r="Z25" s="41">
        <v>6583167.1700000009</v>
      </c>
      <c r="AA25" s="41">
        <v>6583167.1700000009</v>
      </c>
      <c r="AB25" s="41">
        <v>11504976.490000002</v>
      </c>
      <c r="AC25" s="41">
        <v>-4921809.3200000012</v>
      </c>
      <c r="AD25" s="41">
        <v>2349364.13</v>
      </c>
      <c r="AE25" s="41">
        <v>0</v>
      </c>
      <c r="AF25" s="41">
        <v>0</v>
      </c>
      <c r="AG25" s="41">
        <v>2494294.46</v>
      </c>
      <c r="AH25" s="41">
        <v>848171.77</v>
      </c>
      <c r="AI25" s="41">
        <v>1918158</v>
      </c>
      <c r="AJ25" s="41">
        <v>1406572.47</v>
      </c>
      <c r="AK25" s="41">
        <v>0</v>
      </c>
      <c r="AL25" s="41">
        <v>6667196.7000000002</v>
      </c>
      <c r="AM25" s="41">
        <v>805988.75</v>
      </c>
      <c r="AN25" s="41">
        <v>1194244.25</v>
      </c>
      <c r="AR25" s="212"/>
    </row>
    <row r="26" spans="1:44" x14ac:dyDescent="0.55000000000000004">
      <c r="A26" s="203">
        <v>21</v>
      </c>
      <c r="B26" s="204">
        <v>8</v>
      </c>
      <c r="C26" s="205" t="s">
        <v>92</v>
      </c>
      <c r="D26" s="38" t="s">
        <v>2</v>
      </c>
      <c r="E26" s="205" t="s">
        <v>273</v>
      </c>
      <c r="F26" s="206" t="s">
        <v>106</v>
      </c>
      <c r="G26" s="161">
        <v>558</v>
      </c>
      <c r="H26" s="207" t="s">
        <v>127</v>
      </c>
      <c r="I26" s="215">
        <v>2.0025896238401604</v>
      </c>
      <c r="J26" s="215">
        <v>1.8104467724831221</v>
      </c>
      <c r="K26" s="215">
        <v>0.73956594119606411</v>
      </c>
      <c r="L26" s="216">
        <v>278024234.91000003</v>
      </c>
      <c r="M26" s="216">
        <v>554364884.36000001</v>
      </c>
      <c r="N26" s="39">
        <v>1</v>
      </c>
      <c r="O26" s="40">
        <v>0</v>
      </c>
      <c r="P26" s="40">
        <v>0</v>
      </c>
      <c r="Q26" s="40" t="s">
        <v>341</v>
      </c>
      <c r="R26" s="40">
        <v>1</v>
      </c>
      <c r="S26" s="208">
        <v>50396807.669090912</v>
      </c>
      <c r="T26" s="208">
        <v>0.50151848133557708</v>
      </c>
      <c r="U26" s="208">
        <v>0.22213439669064619</v>
      </c>
      <c r="V26" s="209">
        <v>2250.1152064584012</v>
      </c>
      <c r="W26" s="210" t="s">
        <v>108</v>
      </c>
      <c r="X26" s="210">
        <v>17</v>
      </c>
      <c r="Y26" s="211">
        <v>13</v>
      </c>
      <c r="Z26" s="41">
        <v>205086158.95999998</v>
      </c>
      <c r="AA26" s="41">
        <v>205051114.95999998</v>
      </c>
      <c r="AB26" s="41">
        <v>265718116.37999997</v>
      </c>
      <c r="AC26" s="41">
        <v>-60667001.419999987</v>
      </c>
      <c r="AD26" s="41">
        <v>279665632.75</v>
      </c>
      <c r="AE26" s="41">
        <v>11588000</v>
      </c>
      <c r="AF26" s="41">
        <v>0</v>
      </c>
      <c r="AG26" s="41">
        <v>72621385.129999995</v>
      </c>
      <c r="AH26" s="41">
        <v>63623996.689999998</v>
      </c>
      <c r="AI26" s="41">
        <v>5882207.5</v>
      </c>
      <c r="AJ26" s="41">
        <v>36177470.529999994</v>
      </c>
      <c r="AK26" s="41">
        <v>5367460</v>
      </c>
      <c r="AL26" s="41">
        <v>195260519.84999999</v>
      </c>
      <c r="AM26" s="41">
        <v>38102066.5</v>
      </c>
      <c r="AN26" s="41">
        <v>10665</v>
      </c>
      <c r="AR26" s="212"/>
    </row>
    <row r="27" spans="1:44" x14ac:dyDescent="0.55000000000000004">
      <c r="A27" s="203">
        <v>22</v>
      </c>
      <c r="B27" s="204">
        <v>8</v>
      </c>
      <c r="C27" s="205" t="s">
        <v>92</v>
      </c>
      <c r="D27" s="38" t="s">
        <v>27</v>
      </c>
      <c r="E27" s="205" t="s">
        <v>274</v>
      </c>
      <c r="F27" s="206" t="s">
        <v>105</v>
      </c>
      <c r="G27" s="161">
        <v>30</v>
      </c>
      <c r="H27" s="207" t="s">
        <v>123</v>
      </c>
      <c r="I27" s="215">
        <v>5.1214162498132652</v>
      </c>
      <c r="J27" s="215">
        <v>4.8486514652088371</v>
      </c>
      <c r="K27" s="215">
        <v>4.1968016736151528</v>
      </c>
      <c r="L27" s="216">
        <v>34672459.640000001</v>
      </c>
      <c r="M27" s="216">
        <v>-6088236.1600000001</v>
      </c>
      <c r="N27" s="39">
        <v>0</v>
      </c>
      <c r="O27" s="40">
        <v>1</v>
      </c>
      <c r="P27" s="40">
        <v>0</v>
      </c>
      <c r="Q27" s="40">
        <v>62.6</v>
      </c>
      <c r="R27" s="40">
        <v>1</v>
      </c>
      <c r="S27" s="208">
        <v>-553476.01454545453</v>
      </c>
      <c r="T27" s="208">
        <v>-5.6949925608667584</v>
      </c>
      <c r="U27" s="208">
        <v>0.35536657147428591</v>
      </c>
      <c r="V27" s="209">
        <v>1311.7607309322034</v>
      </c>
      <c r="W27" s="210" t="s">
        <v>109</v>
      </c>
      <c r="X27" s="210">
        <v>5</v>
      </c>
      <c r="Y27" s="211">
        <v>5</v>
      </c>
      <c r="Z27" s="41">
        <v>35306658.640000001</v>
      </c>
      <c r="AA27" s="41">
        <v>35269788.640000001</v>
      </c>
      <c r="AB27" s="41">
        <v>8412753.6600000001</v>
      </c>
      <c r="AC27" s="41">
        <v>26857034.98</v>
      </c>
      <c r="AD27" s="41">
        <v>4359081.58</v>
      </c>
      <c r="AE27" s="41">
        <v>0</v>
      </c>
      <c r="AF27" s="41">
        <v>0</v>
      </c>
      <c r="AG27" s="41">
        <v>2965980.8</v>
      </c>
      <c r="AH27" s="41">
        <v>639382.63</v>
      </c>
      <c r="AI27" s="41">
        <v>813799</v>
      </c>
      <c r="AJ27" s="41">
        <v>881914.21</v>
      </c>
      <c r="AK27" s="41">
        <v>200000</v>
      </c>
      <c r="AL27" s="41">
        <v>5501076.6399999997</v>
      </c>
      <c r="AM27" s="41">
        <v>172430</v>
      </c>
      <c r="AN27" s="41">
        <v>0</v>
      </c>
      <c r="AR27" s="212"/>
    </row>
    <row r="28" spans="1:44" x14ac:dyDescent="0.55000000000000004">
      <c r="A28" s="203">
        <v>23</v>
      </c>
      <c r="B28" s="204">
        <v>8</v>
      </c>
      <c r="C28" s="205" t="s">
        <v>92</v>
      </c>
      <c r="D28" s="38" t="s">
        <v>28</v>
      </c>
      <c r="E28" s="205" t="s">
        <v>275</v>
      </c>
      <c r="F28" s="206" t="s">
        <v>105</v>
      </c>
      <c r="G28" s="161">
        <v>59</v>
      </c>
      <c r="H28" s="207" t="s">
        <v>122</v>
      </c>
      <c r="I28" s="215">
        <v>1.1335027702783314</v>
      </c>
      <c r="J28" s="215">
        <v>0.95487367947234758</v>
      </c>
      <c r="K28" s="215">
        <v>0.50736852915039432</v>
      </c>
      <c r="L28" s="216">
        <v>5157854.55</v>
      </c>
      <c r="M28" s="216">
        <v>-2361642.88</v>
      </c>
      <c r="N28" s="39">
        <v>3</v>
      </c>
      <c r="O28" s="40">
        <v>1</v>
      </c>
      <c r="P28" s="40">
        <v>0</v>
      </c>
      <c r="Q28" s="40">
        <v>24</v>
      </c>
      <c r="R28" s="40">
        <v>4</v>
      </c>
      <c r="S28" s="208">
        <v>-214694.80727272725</v>
      </c>
      <c r="T28" s="208">
        <v>-2.1840112210360951</v>
      </c>
      <c r="U28" s="208">
        <v>3.3110674112539096E-2</v>
      </c>
      <c r="V28" s="209">
        <v>84.794084138883406</v>
      </c>
      <c r="W28" s="210" t="s">
        <v>109</v>
      </c>
      <c r="X28" s="210">
        <v>6</v>
      </c>
      <c r="Y28" s="211">
        <v>8</v>
      </c>
      <c r="Z28" s="41">
        <v>19602088.189999998</v>
      </c>
      <c r="AA28" s="41">
        <v>19554330.379999999</v>
      </c>
      <c r="AB28" s="41">
        <v>38634812.890000008</v>
      </c>
      <c r="AC28" s="41">
        <v>-19080482.510000009</v>
      </c>
      <c r="AD28" s="41">
        <v>13972213.859999999</v>
      </c>
      <c r="AE28" s="41">
        <v>0</v>
      </c>
      <c r="AF28" s="41">
        <v>0</v>
      </c>
      <c r="AG28" s="41">
        <v>15862534.52</v>
      </c>
      <c r="AH28" s="41">
        <v>5662784.21</v>
      </c>
      <c r="AI28" s="41">
        <v>5884683</v>
      </c>
      <c r="AJ28" s="41">
        <v>2839920.11</v>
      </c>
      <c r="AK28" s="41">
        <v>336200</v>
      </c>
      <c r="AL28" s="41">
        <v>30586121.84</v>
      </c>
      <c r="AM28" s="41">
        <v>717045</v>
      </c>
      <c r="AN28" s="41">
        <v>254500</v>
      </c>
      <c r="AR28" s="212"/>
    </row>
    <row r="29" spans="1:44" x14ac:dyDescent="0.55000000000000004">
      <c r="A29" s="203">
        <v>24</v>
      </c>
      <c r="B29" s="204">
        <v>8</v>
      </c>
      <c r="C29" s="205" t="s">
        <v>92</v>
      </c>
      <c r="D29" s="38" t="s">
        <v>29</v>
      </c>
      <c r="E29" s="205" t="s">
        <v>276</v>
      </c>
      <c r="F29" s="206" t="s">
        <v>105</v>
      </c>
      <c r="G29" s="161">
        <v>34</v>
      </c>
      <c r="H29" s="207" t="s">
        <v>122</v>
      </c>
      <c r="I29" s="215">
        <v>2.3156017553504484</v>
      </c>
      <c r="J29" s="215">
        <v>1.9680396550858785</v>
      </c>
      <c r="K29" s="215">
        <v>1.1712101015626843</v>
      </c>
      <c r="L29" s="216">
        <v>29252841.809999999</v>
      </c>
      <c r="M29" s="216">
        <v>6918477.9500000002</v>
      </c>
      <c r="N29" s="39">
        <v>0</v>
      </c>
      <c r="O29" s="40">
        <v>0</v>
      </c>
      <c r="P29" s="40">
        <v>0</v>
      </c>
      <c r="Q29" s="40" t="s">
        <v>341</v>
      </c>
      <c r="R29" s="40">
        <v>0</v>
      </c>
      <c r="S29" s="208">
        <v>628952.54090909089</v>
      </c>
      <c r="T29" s="208">
        <v>4.228219273286836</v>
      </c>
      <c r="U29" s="213">
        <v>0.23383643192511142</v>
      </c>
      <c r="V29" s="209">
        <v>691.94913922793069</v>
      </c>
      <c r="W29" s="210" t="s">
        <v>109</v>
      </c>
      <c r="X29" s="210">
        <v>6</v>
      </c>
      <c r="Y29" s="211">
        <v>7</v>
      </c>
      <c r="Z29" s="41">
        <v>26042245.450000003</v>
      </c>
      <c r="AA29" s="41">
        <v>26012685.450000003</v>
      </c>
      <c r="AB29" s="41">
        <v>22235332.000000004</v>
      </c>
      <c r="AC29" s="41">
        <v>3777353.4499999993</v>
      </c>
      <c r="AD29" s="41">
        <v>11374196.909999998</v>
      </c>
      <c r="AE29" s="41">
        <v>0</v>
      </c>
      <c r="AF29" s="41">
        <v>0</v>
      </c>
      <c r="AG29" s="41">
        <v>5282078.88</v>
      </c>
      <c r="AH29" s="41">
        <v>3108060.99</v>
      </c>
      <c r="AI29" s="41">
        <v>2507630</v>
      </c>
      <c r="AJ29" s="41">
        <v>2383899.4900000002</v>
      </c>
      <c r="AK29" s="41">
        <v>1916000</v>
      </c>
      <c r="AL29" s="41">
        <v>15197669.360000001</v>
      </c>
      <c r="AM29" s="41">
        <v>367055.5</v>
      </c>
      <c r="AN29" s="41">
        <v>0</v>
      </c>
      <c r="AR29" s="212"/>
    </row>
    <row r="30" spans="1:44" x14ac:dyDescent="0.55000000000000004">
      <c r="A30" s="203">
        <v>25</v>
      </c>
      <c r="B30" s="204">
        <v>8</v>
      </c>
      <c r="C30" s="205" t="s">
        <v>92</v>
      </c>
      <c r="D30" s="38" t="s">
        <v>30</v>
      </c>
      <c r="E30" s="205" t="s">
        <v>277</v>
      </c>
      <c r="F30" s="206" t="s">
        <v>105</v>
      </c>
      <c r="G30" s="161">
        <v>20</v>
      </c>
      <c r="H30" s="207" t="s">
        <v>126</v>
      </c>
      <c r="I30" s="215">
        <v>1.1533944111892045</v>
      </c>
      <c r="J30" s="215">
        <v>0.95122929225682629</v>
      </c>
      <c r="K30" s="215">
        <v>0.64446728094466499</v>
      </c>
      <c r="L30" s="216">
        <v>1449093.3</v>
      </c>
      <c r="M30" s="216">
        <v>1003888.83</v>
      </c>
      <c r="N30" s="39">
        <v>3</v>
      </c>
      <c r="O30" s="40">
        <v>0</v>
      </c>
      <c r="P30" s="40">
        <v>0</v>
      </c>
      <c r="Q30" s="40" t="s">
        <v>341</v>
      </c>
      <c r="R30" s="40">
        <v>3</v>
      </c>
      <c r="S30" s="208">
        <v>91262.620909090911</v>
      </c>
      <c r="T30" s="208">
        <v>1.4434798522461896</v>
      </c>
      <c r="U30" s="213">
        <v>2.1534475187037685E-2</v>
      </c>
      <c r="V30" s="209">
        <v>123.97068183762512</v>
      </c>
      <c r="W30" s="210" t="s">
        <v>112</v>
      </c>
      <c r="X30" s="210">
        <v>2</v>
      </c>
      <c r="Y30" s="211">
        <v>2</v>
      </c>
      <c r="Z30" s="41">
        <v>6088182.8200000003</v>
      </c>
      <c r="AA30" s="41">
        <v>6088182.8200000003</v>
      </c>
      <c r="AB30" s="41">
        <v>9446845.4800000023</v>
      </c>
      <c r="AC30" s="41">
        <v>-3358662.660000002</v>
      </c>
      <c r="AD30" s="41">
        <v>2806000.34</v>
      </c>
      <c r="AE30" s="41">
        <v>0</v>
      </c>
      <c r="AF30" s="41">
        <v>0</v>
      </c>
      <c r="AG30" s="41">
        <v>2764249.41</v>
      </c>
      <c r="AH30" s="41">
        <v>950705.67</v>
      </c>
      <c r="AI30" s="41">
        <v>2089649</v>
      </c>
      <c r="AJ30" s="41">
        <v>1724985.7</v>
      </c>
      <c r="AK30" s="41">
        <v>0</v>
      </c>
      <c r="AL30" s="41">
        <v>7529589.7800000003</v>
      </c>
      <c r="AM30" s="41">
        <v>55879</v>
      </c>
      <c r="AN30" s="41">
        <v>0</v>
      </c>
      <c r="AR30" s="212"/>
    </row>
    <row r="31" spans="1:44" x14ac:dyDescent="0.55000000000000004">
      <c r="A31" s="203">
        <v>26</v>
      </c>
      <c r="B31" s="204">
        <v>8</v>
      </c>
      <c r="C31" s="205" t="s">
        <v>92</v>
      </c>
      <c r="D31" s="38" t="s">
        <v>31</v>
      </c>
      <c r="E31" s="205" t="s">
        <v>278</v>
      </c>
      <c r="F31" s="206" t="s">
        <v>105</v>
      </c>
      <c r="G31" s="161">
        <v>30</v>
      </c>
      <c r="H31" s="207" t="s">
        <v>123</v>
      </c>
      <c r="I31" s="215">
        <v>2.5184158289557206</v>
      </c>
      <c r="J31" s="215">
        <v>2.1998335586151545</v>
      </c>
      <c r="K31" s="215">
        <v>1.1081517597586727</v>
      </c>
      <c r="L31" s="216">
        <v>12749970.689999999</v>
      </c>
      <c r="M31" s="216">
        <v>-9122744.4199999999</v>
      </c>
      <c r="N31" s="39">
        <v>0</v>
      </c>
      <c r="O31" s="40">
        <v>1</v>
      </c>
      <c r="P31" s="40">
        <v>0</v>
      </c>
      <c r="Q31" s="40">
        <v>15.3</v>
      </c>
      <c r="R31" s="40">
        <v>1</v>
      </c>
      <c r="S31" s="208">
        <v>-829340.40181818185</v>
      </c>
      <c r="T31" s="208">
        <v>-1.3976025308840121</v>
      </c>
      <c r="U31" s="213">
        <v>0.14995625548975752</v>
      </c>
      <c r="V31" s="209">
        <v>564.48269756939828</v>
      </c>
      <c r="W31" s="210" t="s">
        <v>109</v>
      </c>
      <c r="X31" s="210">
        <v>5</v>
      </c>
      <c r="Y31" s="211">
        <v>4</v>
      </c>
      <c r="Z31" s="41">
        <v>9305028.4299999997</v>
      </c>
      <c r="AA31" s="41">
        <v>9305028.4299999997</v>
      </c>
      <c r="AB31" s="41">
        <v>8396889.9999999981</v>
      </c>
      <c r="AC31" s="41">
        <v>908138.43000000156</v>
      </c>
      <c r="AD31" s="41">
        <v>5287159.43</v>
      </c>
      <c r="AE31" s="41">
        <v>0</v>
      </c>
      <c r="AF31" s="41">
        <v>0</v>
      </c>
      <c r="AG31" s="41">
        <v>2855265.28</v>
      </c>
      <c r="AH31" s="41">
        <v>524740.36</v>
      </c>
      <c r="AI31" s="41">
        <v>518902.85</v>
      </c>
      <c r="AJ31" s="41">
        <v>786507.76</v>
      </c>
      <c r="AK31" s="41">
        <v>513000</v>
      </c>
      <c r="AL31" s="41">
        <v>5198416.25</v>
      </c>
      <c r="AM31" s="41">
        <v>74345</v>
      </c>
      <c r="AN31" s="41">
        <v>21173</v>
      </c>
      <c r="AR31" s="212"/>
    </row>
    <row r="32" spans="1:44" x14ac:dyDescent="0.55000000000000004">
      <c r="A32" s="203">
        <v>27</v>
      </c>
      <c r="B32" s="204">
        <v>8</v>
      </c>
      <c r="C32" s="205" t="s">
        <v>92</v>
      </c>
      <c r="D32" s="38" t="s">
        <v>32</v>
      </c>
      <c r="E32" s="205" t="s">
        <v>279</v>
      </c>
      <c r="F32" s="206" t="s">
        <v>105</v>
      </c>
      <c r="G32" s="161">
        <v>35</v>
      </c>
      <c r="H32" s="207" t="s">
        <v>123</v>
      </c>
      <c r="I32" s="215">
        <v>2.7164708507699271</v>
      </c>
      <c r="J32" s="215">
        <v>2.3403490132909042</v>
      </c>
      <c r="K32" s="215">
        <v>1.0558428124464319</v>
      </c>
      <c r="L32" s="216">
        <v>20260260.510000002</v>
      </c>
      <c r="M32" s="216">
        <v>-14407049.01</v>
      </c>
      <c r="N32" s="39">
        <v>0</v>
      </c>
      <c r="O32" s="40">
        <v>1</v>
      </c>
      <c r="P32" s="40">
        <v>0</v>
      </c>
      <c r="Q32" s="40">
        <v>15.4</v>
      </c>
      <c r="R32" s="40">
        <v>1</v>
      </c>
      <c r="S32" s="208">
        <v>-1309731.7281818183</v>
      </c>
      <c r="T32" s="208">
        <v>-1.4062741437151536</v>
      </c>
      <c r="U32" s="213">
        <v>0.21359028486450324</v>
      </c>
      <c r="V32" s="209">
        <v>725.34227803236433</v>
      </c>
      <c r="W32" s="210" t="s">
        <v>109</v>
      </c>
      <c r="X32" s="210">
        <v>5</v>
      </c>
      <c r="Y32" s="211">
        <v>5</v>
      </c>
      <c r="Z32" s="41">
        <v>12462577.170000002</v>
      </c>
      <c r="AA32" s="41">
        <v>11713937.020000001</v>
      </c>
      <c r="AB32" s="41">
        <v>11803439.890000001</v>
      </c>
      <c r="AC32" s="41">
        <v>-89502.86999999918</v>
      </c>
      <c r="AD32" s="41">
        <v>13740553.050000001</v>
      </c>
      <c r="AE32" s="41">
        <v>0</v>
      </c>
      <c r="AF32" s="41">
        <v>0</v>
      </c>
      <c r="AG32" s="41">
        <v>4716371.1900000004</v>
      </c>
      <c r="AH32" s="41">
        <v>1291857.8999999999</v>
      </c>
      <c r="AI32" s="41">
        <v>1498281</v>
      </c>
      <c r="AJ32" s="41">
        <v>1116245.01</v>
      </c>
      <c r="AK32" s="41">
        <v>0</v>
      </c>
      <c r="AL32" s="41">
        <v>8622755.0999999996</v>
      </c>
      <c r="AM32" s="41">
        <v>166420</v>
      </c>
      <c r="AN32" s="41">
        <v>0</v>
      </c>
      <c r="AR32" s="212"/>
    </row>
    <row r="33" spans="1:44" x14ac:dyDescent="0.55000000000000004">
      <c r="A33" s="203">
        <v>28</v>
      </c>
      <c r="B33" s="204">
        <v>8</v>
      </c>
      <c r="C33" s="205" t="s">
        <v>92</v>
      </c>
      <c r="D33" s="38" t="s">
        <v>33</v>
      </c>
      <c r="E33" s="205" t="s">
        <v>280</v>
      </c>
      <c r="F33" s="206" t="s">
        <v>105</v>
      </c>
      <c r="G33" s="161">
        <v>120</v>
      </c>
      <c r="H33" s="207" t="s">
        <v>125</v>
      </c>
      <c r="I33" s="215">
        <v>0.71691611180620485</v>
      </c>
      <c r="J33" s="215">
        <v>0.58909301493832955</v>
      </c>
      <c r="K33" s="215">
        <v>0.24825754205134148</v>
      </c>
      <c r="L33" s="216">
        <v>-28841316.260000002</v>
      </c>
      <c r="M33" s="216">
        <v>-26394212.890000001</v>
      </c>
      <c r="N33" s="39">
        <v>3</v>
      </c>
      <c r="O33" s="40">
        <v>2</v>
      </c>
      <c r="P33" s="40">
        <v>2</v>
      </c>
      <c r="Q33" s="40" t="s">
        <v>341</v>
      </c>
      <c r="R33" s="40">
        <v>7</v>
      </c>
      <c r="S33" s="208">
        <v>-2399473.8990909089</v>
      </c>
      <c r="T33" s="208">
        <v>1.0927136331058063</v>
      </c>
      <c r="U33" s="213">
        <v>-8.8192818666334771E-2</v>
      </c>
      <c r="V33" s="209">
        <v>-259.56042568127003</v>
      </c>
      <c r="W33" s="210" t="s">
        <v>111</v>
      </c>
      <c r="X33" s="210">
        <v>13</v>
      </c>
      <c r="Y33" s="211">
        <v>10</v>
      </c>
      <c r="Z33" s="41">
        <v>25293118.34</v>
      </c>
      <c r="AA33" s="41">
        <v>25293118.34</v>
      </c>
      <c r="AB33" s="41">
        <v>101882577.79000002</v>
      </c>
      <c r="AC33" s="41">
        <v>-76589459.450000018</v>
      </c>
      <c r="AD33" s="41">
        <v>33244589.049999997</v>
      </c>
      <c r="AE33" s="41">
        <v>0</v>
      </c>
      <c r="AF33" s="41">
        <v>0</v>
      </c>
      <c r="AG33" s="41">
        <v>35740330.530000001</v>
      </c>
      <c r="AH33" s="41">
        <v>10749234.279999999</v>
      </c>
      <c r="AI33" s="41">
        <v>16647144.199999999</v>
      </c>
      <c r="AJ33" s="41">
        <v>10961044.43</v>
      </c>
      <c r="AK33" s="41">
        <v>0</v>
      </c>
      <c r="AL33" s="41">
        <v>74097753.439999998</v>
      </c>
      <c r="AM33" s="41">
        <v>16585560.6</v>
      </c>
      <c r="AN33" s="41">
        <v>0</v>
      </c>
      <c r="AR33" s="212"/>
    </row>
    <row r="34" spans="1:44" x14ac:dyDescent="0.55000000000000004">
      <c r="A34" s="203">
        <v>29</v>
      </c>
      <c r="B34" s="204">
        <v>8</v>
      </c>
      <c r="C34" s="205" t="s">
        <v>92</v>
      </c>
      <c r="D34" s="38" t="s">
        <v>34</v>
      </c>
      <c r="E34" s="205" t="s">
        <v>281</v>
      </c>
      <c r="F34" s="206" t="s">
        <v>105</v>
      </c>
      <c r="G34" s="161">
        <v>32</v>
      </c>
      <c r="H34" s="207" t="s">
        <v>123</v>
      </c>
      <c r="I34" s="215">
        <v>1.1189729647731981</v>
      </c>
      <c r="J34" s="215">
        <v>0.97541272425821723</v>
      </c>
      <c r="K34" s="215">
        <v>0.58506927142247178</v>
      </c>
      <c r="L34" s="216">
        <v>2338067.19</v>
      </c>
      <c r="M34" s="216">
        <v>-4797827.55</v>
      </c>
      <c r="N34" s="39">
        <v>3</v>
      </c>
      <c r="O34" s="40">
        <v>1</v>
      </c>
      <c r="P34" s="40">
        <v>1</v>
      </c>
      <c r="Q34" s="40">
        <v>5.3</v>
      </c>
      <c r="R34" s="40">
        <v>5</v>
      </c>
      <c r="S34" s="208">
        <v>-436166.14090909087</v>
      </c>
      <c r="T34" s="208">
        <v>-0.48731788828049893</v>
      </c>
      <c r="U34" s="213">
        <v>2.6516122933995759E-2</v>
      </c>
      <c r="V34" s="209">
        <v>67.719028847824831</v>
      </c>
      <c r="W34" s="210" t="s">
        <v>109</v>
      </c>
      <c r="X34" s="210">
        <v>5</v>
      </c>
      <c r="Y34" s="211">
        <v>6</v>
      </c>
      <c r="Z34" s="41">
        <v>11497832.890000001</v>
      </c>
      <c r="AA34" s="41">
        <v>11497832.890000001</v>
      </c>
      <c r="AB34" s="41">
        <v>19652088.140000004</v>
      </c>
      <c r="AC34" s="41">
        <v>-8154255.2500000037</v>
      </c>
      <c r="AD34" s="41">
        <v>6379760.6700000009</v>
      </c>
      <c r="AE34" s="41">
        <v>0</v>
      </c>
      <c r="AF34" s="41">
        <v>0</v>
      </c>
      <c r="AG34" s="41">
        <v>7504894.29</v>
      </c>
      <c r="AH34" s="41">
        <v>3668402.2</v>
      </c>
      <c r="AI34" s="41">
        <v>2020455</v>
      </c>
      <c r="AJ34" s="41">
        <v>2512424.9900000002</v>
      </c>
      <c r="AK34" s="41">
        <v>0</v>
      </c>
      <c r="AL34" s="41">
        <v>15706176.48</v>
      </c>
      <c r="AM34" s="41">
        <v>636738</v>
      </c>
      <c r="AN34" s="41">
        <v>0</v>
      </c>
      <c r="AR34" s="212"/>
    </row>
    <row r="35" spans="1:44" x14ac:dyDescent="0.55000000000000004">
      <c r="A35" s="203">
        <v>30</v>
      </c>
      <c r="B35" s="204">
        <v>8</v>
      </c>
      <c r="C35" s="205" t="s">
        <v>92</v>
      </c>
      <c r="D35" s="38" t="s">
        <v>35</v>
      </c>
      <c r="E35" s="205" t="s">
        <v>282</v>
      </c>
      <c r="F35" s="206" t="s">
        <v>105</v>
      </c>
      <c r="G35" s="161">
        <v>40</v>
      </c>
      <c r="H35" s="207" t="s">
        <v>123</v>
      </c>
      <c r="I35" s="215">
        <v>1.2788652173552222</v>
      </c>
      <c r="J35" s="215">
        <v>1.1476795995439462</v>
      </c>
      <c r="K35" s="215">
        <v>0.33625244052074738</v>
      </c>
      <c r="L35" s="216">
        <v>6135925.3099999996</v>
      </c>
      <c r="M35" s="216">
        <v>-2067275.9</v>
      </c>
      <c r="N35" s="39">
        <v>2</v>
      </c>
      <c r="O35" s="40">
        <v>1</v>
      </c>
      <c r="P35" s="40">
        <v>0</v>
      </c>
      <c r="Q35" s="40">
        <v>32.6</v>
      </c>
      <c r="R35" s="40">
        <v>3</v>
      </c>
      <c r="S35" s="208">
        <v>-187934.17272727273</v>
      </c>
      <c r="T35" s="208">
        <v>-2.9681211443523332</v>
      </c>
      <c r="U35" s="213">
        <v>6.3988819629720764E-2</v>
      </c>
      <c r="V35" s="209">
        <v>244.98623772259043</v>
      </c>
      <c r="W35" s="210" t="s">
        <v>109</v>
      </c>
      <c r="X35" s="210">
        <v>5</v>
      </c>
      <c r="Y35" s="211">
        <v>6</v>
      </c>
      <c r="Z35" s="41">
        <v>7398627.4800000004</v>
      </c>
      <c r="AA35" s="41">
        <v>7398627.4800000004</v>
      </c>
      <c r="AB35" s="41">
        <v>22003193.399999999</v>
      </c>
      <c r="AC35" s="41">
        <v>-14604565.919999998</v>
      </c>
      <c r="AD35" s="41">
        <v>10169559.390000001</v>
      </c>
      <c r="AE35" s="41">
        <v>0</v>
      </c>
      <c r="AF35" s="41">
        <v>0</v>
      </c>
      <c r="AG35" s="41">
        <v>5920403.9900000002</v>
      </c>
      <c r="AH35" s="41">
        <v>2501262.7999999998</v>
      </c>
      <c r="AI35" s="41">
        <v>2455997</v>
      </c>
      <c r="AJ35" s="41">
        <v>5765759.6100000003</v>
      </c>
      <c r="AK35" s="41">
        <v>684990</v>
      </c>
      <c r="AL35" s="41">
        <v>17328413.399999999</v>
      </c>
      <c r="AM35" s="41">
        <v>219701.45</v>
      </c>
      <c r="AN35" s="41">
        <v>0</v>
      </c>
      <c r="AR35" s="212"/>
    </row>
    <row r="36" spans="1:44" x14ac:dyDescent="0.55000000000000004">
      <c r="A36" s="203">
        <v>31</v>
      </c>
      <c r="B36" s="204">
        <v>8</v>
      </c>
      <c r="C36" s="205" t="s">
        <v>92</v>
      </c>
      <c r="D36" s="38" t="s">
        <v>36</v>
      </c>
      <c r="E36" s="205" t="s">
        <v>283</v>
      </c>
      <c r="F36" s="206" t="s">
        <v>105</v>
      </c>
      <c r="G36" s="161">
        <v>40</v>
      </c>
      <c r="H36" s="207" t="s">
        <v>122</v>
      </c>
      <c r="I36" s="215">
        <v>1.1319521226311471</v>
      </c>
      <c r="J36" s="215">
        <v>1.0241380912948279</v>
      </c>
      <c r="K36" s="215">
        <v>0.56558847488363795</v>
      </c>
      <c r="L36" s="216">
        <v>4792727.76</v>
      </c>
      <c r="M36" s="216">
        <v>10300104.4</v>
      </c>
      <c r="N36" s="39">
        <v>2</v>
      </c>
      <c r="O36" s="40">
        <v>0</v>
      </c>
      <c r="P36" s="40">
        <v>0</v>
      </c>
      <c r="Q36" s="40" t="s">
        <v>341</v>
      </c>
      <c r="R36" s="40">
        <v>2</v>
      </c>
      <c r="S36" s="208">
        <v>936373.12727272732</v>
      </c>
      <c r="T36" s="208">
        <v>0.46530865842486019</v>
      </c>
      <c r="U36" s="213">
        <v>3.8796813045812624E-2</v>
      </c>
      <c r="V36" s="209">
        <v>113.96332802282724</v>
      </c>
      <c r="W36" s="210" t="s">
        <v>109</v>
      </c>
      <c r="X36" s="210">
        <v>6</v>
      </c>
      <c r="Y36" s="211">
        <v>7</v>
      </c>
      <c r="Z36" s="41">
        <v>20543144.970000003</v>
      </c>
      <c r="AA36" s="41">
        <v>20543144.970000003</v>
      </c>
      <c r="AB36" s="41">
        <v>36321717.790000007</v>
      </c>
      <c r="AC36" s="41">
        <v>-15778572.820000004</v>
      </c>
      <c r="AD36" s="41">
        <v>5116573.5</v>
      </c>
      <c r="AE36" s="41">
        <v>0</v>
      </c>
      <c r="AF36" s="41">
        <v>0</v>
      </c>
      <c r="AG36" s="41">
        <v>12096565.630000001</v>
      </c>
      <c r="AH36" s="41">
        <v>3632533.35</v>
      </c>
      <c r="AI36" s="41">
        <v>6822248</v>
      </c>
      <c r="AJ36" s="41">
        <v>5650828.4300000006</v>
      </c>
      <c r="AK36" s="41">
        <v>0</v>
      </c>
      <c r="AL36" s="41">
        <v>28202175.41</v>
      </c>
      <c r="AM36" s="41">
        <v>761675.1</v>
      </c>
      <c r="AN36" s="41">
        <v>0</v>
      </c>
      <c r="AR36" s="212"/>
    </row>
    <row r="37" spans="1:44" x14ac:dyDescent="0.55000000000000004">
      <c r="A37" s="203">
        <v>32</v>
      </c>
      <c r="B37" s="204">
        <v>8</v>
      </c>
      <c r="C37" s="205" t="s">
        <v>92</v>
      </c>
      <c r="D37" s="38" t="s">
        <v>73</v>
      </c>
      <c r="E37" s="205" t="s">
        <v>284</v>
      </c>
      <c r="F37" s="206" t="s">
        <v>105</v>
      </c>
      <c r="G37" s="161">
        <v>60</v>
      </c>
      <c r="H37" s="207" t="s">
        <v>128</v>
      </c>
      <c r="I37" s="215">
        <v>1.1600106062056219</v>
      </c>
      <c r="J37" s="215">
        <v>1.0384309620851353</v>
      </c>
      <c r="K37" s="215">
        <v>0.64830789714023318</v>
      </c>
      <c r="L37" s="216">
        <v>7933222.1399999997</v>
      </c>
      <c r="M37" s="216">
        <v>-2793844.31</v>
      </c>
      <c r="N37" s="39">
        <v>2</v>
      </c>
      <c r="O37" s="40">
        <v>1</v>
      </c>
      <c r="P37" s="40">
        <v>0</v>
      </c>
      <c r="Q37" s="40">
        <v>31.2</v>
      </c>
      <c r="R37" s="40">
        <v>3</v>
      </c>
      <c r="S37" s="208">
        <v>-253985.84636363637</v>
      </c>
      <c r="T37" s="208">
        <v>-2.8395362302776275</v>
      </c>
      <c r="U37" s="213">
        <v>4.1804233055569143E-2</v>
      </c>
      <c r="V37" s="209">
        <v>153.46801578550287</v>
      </c>
      <c r="W37" s="210" t="s">
        <v>111</v>
      </c>
      <c r="X37" s="210">
        <v>12</v>
      </c>
      <c r="Y37" s="211">
        <v>8</v>
      </c>
      <c r="Z37" s="41">
        <v>32142685.32</v>
      </c>
      <c r="AA37" s="41">
        <v>32142685.32</v>
      </c>
      <c r="AB37" s="41">
        <v>49579351.820000008</v>
      </c>
      <c r="AC37" s="41">
        <v>-17436666.500000007</v>
      </c>
      <c r="AD37" s="41">
        <v>14613357.859999998</v>
      </c>
      <c r="AE37" s="41">
        <v>0</v>
      </c>
      <c r="AF37" s="41">
        <v>0</v>
      </c>
      <c r="AG37" s="41">
        <v>22275605.399999999</v>
      </c>
      <c r="AH37" s="41">
        <v>5162245.59</v>
      </c>
      <c r="AI37" s="41">
        <v>2931683.75</v>
      </c>
      <c r="AJ37" s="41">
        <v>3584865.3</v>
      </c>
      <c r="AK37" s="41">
        <v>1502208.2</v>
      </c>
      <c r="AL37" s="41">
        <v>35456608.240000002</v>
      </c>
      <c r="AM37" s="41">
        <v>4383834.5</v>
      </c>
      <c r="AN37" s="41">
        <v>36674.25</v>
      </c>
      <c r="AR37" s="212"/>
    </row>
    <row r="38" spans="1:44" x14ac:dyDescent="0.55000000000000004">
      <c r="A38" s="203">
        <v>33</v>
      </c>
      <c r="B38" s="204">
        <v>8</v>
      </c>
      <c r="C38" s="205" t="s">
        <v>92</v>
      </c>
      <c r="D38" s="38" t="s">
        <v>77</v>
      </c>
      <c r="E38" s="205" t="s">
        <v>285</v>
      </c>
      <c r="F38" s="206" t="s">
        <v>105</v>
      </c>
      <c r="G38" s="161">
        <v>32</v>
      </c>
      <c r="H38" s="207" t="s">
        <v>122</v>
      </c>
      <c r="I38" s="215">
        <v>3.3489351904950317</v>
      </c>
      <c r="J38" s="215">
        <v>3.0874677111655178</v>
      </c>
      <c r="K38" s="215">
        <v>2.5055988182741764</v>
      </c>
      <c r="L38" s="216">
        <v>29905264.960000001</v>
      </c>
      <c r="M38" s="216">
        <v>-17288244.829999998</v>
      </c>
      <c r="N38" s="39">
        <v>0</v>
      </c>
      <c r="O38" s="40">
        <v>1</v>
      </c>
      <c r="P38" s="40">
        <v>0</v>
      </c>
      <c r="Q38" s="40">
        <v>19</v>
      </c>
      <c r="R38" s="40">
        <v>1</v>
      </c>
      <c r="S38" s="208">
        <v>-1571658.6209090909</v>
      </c>
      <c r="T38" s="208">
        <v>-1.7298034157930191</v>
      </c>
      <c r="U38" s="213">
        <v>0.27755302674942961</v>
      </c>
      <c r="V38" s="209">
        <v>879.46315021762143</v>
      </c>
      <c r="W38" s="210" t="s">
        <v>109</v>
      </c>
      <c r="X38" s="210">
        <v>6</v>
      </c>
      <c r="Y38" s="211">
        <v>6</v>
      </c>
      <c r="Z38" s="41">
        <v>31899814.370000001</v>
      </c>
      <c r="AA38" s="41">
        <v>31899814.370000001</v>
      </c>
      <c r="AB38" s="41">
        <v>12731413.399999995</v>
      </c>
      <c r="AC38" s="41">
        <v>19168400.970000006</v>
      </c>
      <c r="AD38" s="41">
        <v>7216047.3700000001</v>
      </c>
      <c r="AE38" s="41">
        <v>0</v>
      </c>
      <c r="AF38" s="41">
        <v>0</v>
      </c>
      <c r="AG38" s="41">
        <v>4230168.68</v>
      </c>
      <c r="AH38" s="41">
        <v>1185496.1399999999</v>
      </c>
      <c r="AI38" s="41">
        <v>1499440</v>
      </c>
      <c r="AJ38" s="41">
        <v>2816789.38</v>
      </c>
      <c r="AK38" s="41">
        <v>450000</v>
      </c>
      <c r="AL38" s="41">
        <v>10181894.199999999</v>
      </c>
      <c r="AM38" s="41">
        <v>157602.5</v>
      </c>
      <c r="AN38" s="41">
        <v>0</v>
      </c>
      <c r="AR38" s="212"/>
    </row>
    <row r="39" spans="1:44" x14ac:dyDescent="0.55000000000000004">
      <c r="A39" s="203">
        <v>34</v>
      </c>
      <c r="B39" s="204">
        <v>8</v>
      </c>
      <c r="C39" s="205" t="s">
        <v>92</v>
      </c>
      <c r="D39" s="38" t="s">
        <v>86</v>
      </c>
      <c r="E39" s="205" t="s">
        <v>286</v>
      </c>
      <c r="F39" s="206" t="s">
        <v>105</v>
      </c>
      <c r="G39" s="161">
        <v>30</v>
      </c>
      <c r="H39" s="207" t="s">
        <v>123</v>
      </c>
      <c r="I39" s="215">
        <v>1.2927613465204058</v>
      </c>
      <c r="J39" s="215">
        <v>1.1119376523851645</v>
      </c>
      <c r="K39" s="215">
        <v>0.59886562198211446</v>
      </c>
      <c r="L39" s="216">
        <v>5601001.1100000003</v>
      </c>
      <c r="M39" s="216">
        <v>-16047389.99</v>
      </c>
      <c r="N39" s="39">
        <v>2</v>
      </c>
      <c r="O39" s="40">
        <v>1</v>
      </c>
      <c r="P39" s="40">
        <v>1</v>
      </c>
      <c r="Q39" s="40">
        <v>3.8</v>
      </c>
      <c r="R39" s="40">
        <v>4</v>
      </c>
      <c r="S39" s="208">
        <v>-1458853.6354545455</v>
      </c>
      <c r="T39" s="208">
        <v>-0.34902878994592196</v>
      </c>
      <c r="U39" s="213">
        <v>6.6827542622777486E-2</v>
      </c>
      <c r="V39" s="209">
        <v>224.14763526492717</v>
      </c>
      <c r="W39" s="210" t="s">
        <v>109</v>
      </c>
      <c r="X39" s="210">
        <v>5</v>
      </c>
      <c r="Y39" s="211">
        <v>3</v>
      </c>
      <c r="Z39" s="41">
        <v>11457274.17</v>
      </c>
      <c r="AA39" s="41">
        <v>11119174.17</v>
      </c>
      <c r="AB39" s="41">
        <v>19131627.780000001</v>
      </c>
      <c r="AC39" s="41">
        <v>-8012453.6100000013</v>
      </c>
      <c r="AD39" s="41">
        <v>7651886.1799999997</v>
      </c>
      <c r="AE39" s="41">
        <v>0</v>
      </c>
      <c r="AF39" s="41">
        <v>0</v>
      </c>
      <c r="AG39" s="41">
        <v>4788839.42</v>
      </c>
      <c r="AH39" s="41">
        <v>1631050.3</v>
      </c>
      <c r="AI39" s="41">
        <v>1336534</v>
      </c>
      <c r="AJ39" s="41">
        <v>6368157.9199999999</v>
      </c>
      <c r="AK39" s="41">
        <v>346500</v>
      </c>
      <c r="AL39" s="41">
        <v>14471081.640000001</v>
      </c>
      <c r="AM39" s="41">
        <v>298484.21000000002</v>
      </c>
      <c r="AN39" s="41">
        <v>469572.5</v>
      </c>
      <c r="AR39" s="212"/>
    </row>
    <row r="40" spans="1:44" x14ac:dyDescent="0.55000000000000004">
      <c r="A40" s="203">
        <v>35</v>
      </c>
      <c r="B40" s="204">
        <v>8</v>
      </c>
      <c r="C40" s="205" t="s">
        <v>94</v>
      </c>
      <c r="D40" s="38" t="s">
        <v>4</v>
      </c>
      <c r="E40" s="205" t="s">
        <v>287</v>
      </c>
      <c r="F40" s="206" t="s">
        <v>104</v>
      </c>
      <c r="G40" s="161">
        <v>907</v>
      </c>
      <c r="H40" s="207" t="s">
        <v>129</v>
      </c>
      <c r="I40" s="215">
        <v>4.2196569669773485</v>
      </c>
      <c r="J40" s="215">
        <v>3.6568026635509194</v>
      </c>
      <c r="K40" s="215">
        <v>0.74144252855288684</v>
      </c>
      <c r="L40" s="216">
        <v>871597092.23000002</v>
      </c>
      <c r="M40" s="216">
        <v>385646764.17000002</v>
      </c>
      <c r="N40" s="39">
        <v>1</v>
      </c>
      <c r="O40" s="40">
        <v>0</v>
      </c>
      <c r="P40" s="40">
        <v>0</v>
      </c>
      <c r="Q40" s="40" t="s">
        <v>341</v>
      </c>
      <c r="R40" s="40">
        <v>1</v>
      </c>
      <c r="S40" s="208">
        <v>35058796.742727272</v>
      </c>
      <c r="T40" s="208">
        <v>2.2600918073457099</v>
      </c>
      <c r="U40" s="213">
        <v>0.35658801451282074</v>
      </c>
      <c r="V40" s="209">
        <v>4491.472009265367</v>
      </c>
      <c r="W40" s="210" t="s">
        <v>113</v>
      </c>
      <c r="X40" s="210">
        <v>19</v>
      </c>
      <c r="Y40" s="211">
        <v>14</v>
      </c>
      <c r="Z40" s="41">
        <v>200716771.56</v>
      </c>
      <c r="AA40" s="41">
        <v>200429200.96000001</v>
      </c>
      <c r="AB40" s="41">
        <v>270711166.18000007</v>
      </c>
      <c r="AC40" s="41">
        <v>-70281965.220000058</v>
      </c>
      <c r="AD40" s="41">
        <v>763752521.86000001</v>
      </c>
      <c r="AE40" s="41">
        <v>4869763</v>
      </c>
      <c r="AF40" s="41">
        <v>0</v>
      </c>
      <c r="AG40" s="41">
        <v>43925412.009999998</v>
      </c>
      <c r="AH40" s="41">
        <v>41340280.950000003</v>
      </c>
      <c r="AI40" s="41">
        <v>8999686.1500000004</v>
      </c>
      <c r="AJ40" s="41">
        <v>35827858.5</v>
      </c>
      <c r="AK40" s="41">
        <v>0</v>
      </c>
      <c r="AL40" s="41">
        <v>134963000.61000001</v>
      </c>
      <c r="AM40" s="41">
        <v>24087869.109999999</v>
      </c>
      <c r="AN40" s="41">
        <v>122054</v>
      </c>
      <c r="AR40" s="212"/>
    </row>
    <row r="41" spans="1:44" x14ac:dyDescent="0.55000000000000004">
      <c r="A41" s="203">
        <v>36</v>
      </c>
      <c r="B41" s="204">
        <v>8</v>
      </c>
      <c r="C41" s="205" t="s">
        <v>94</v>
      </c>
      <c r="D41" s="38" t="s">
        <v>48</v>
      </c>
      <c r="E41" s="205" t="s">
        <v>288</v>
      </c>
      <c r="F41" s="206" t="s">
        <v>105</v>
      </c>
      <c r="G41" s="161">
        <v>40</v>
      </c>
      <c r="H41" s="207" t="s">
        <v>122</v>
      </c>
      <c r="I41" s="215">
        <v>6.5762382648183175</v>
      </c>
      <c r="J41" s="215">
        <v>6.2362575767974819</v>
      </c>
      <c r="K41" s="215">
        <v>5.0436935186029501</v>
      </c>
      <c r="L41" s="216">
        <v>53912568.82</v>
      </c>
      <c r="M41" s="216">
        <v>5266712.8600000003</v>
      </c>
      <c r="N41" s="39">
        <v>0</v>
      </c>
      <c r="O41" s="40">
        <v>0</v>
      </c>
      <c r="P41" s="40">
        <v>0</v>
      </c>
      <c r="Q41" s="40" t="s">
        <v>341</v>
      </c>
      <c r="R41" s="40">
        <v>0</v>
      </c>
      <c r="S41" s="208">
        <v>478792.07818181819</v>
      </c>
      <c r="T41" s="208">
        <v>10.236473917053454</v>
      </c>
      <c r="U41" s="213">
        <v>0.43922837804567222</v>
      </c>
      <c r="V41" s="209">
        <v>1128.3973548495123</v>
      </c>
      <c r="W41" s="210" t="s">
        <v>109</v>
      </c>
      <c r="X41" s="210">
        <v>6</v>
      </c>
      <c r="Y41" s="211">
        <v>6</v>
      </c>
      <c r="Z41" s="41">
        <v>48763783.220000006</v>
      </c>
      <c r="AA41" s="41">
        <v>48763783.220000006</v>
      </c>
      <c r="AB41" s="41">
        <v>9668268.5100000016</v>
      </c>
      <c r="AC41" s="41">
        <v>39095514.710000008</v>
      </c>
      <c r="AD41" s="41">
        <v>10928528.200000001</v>
      </c>
      <c r="AE41" s="41">
        <v>0</v>
      </c>
      <c r="AF41" s="41">
        <v>0</v>
      </c>
      <c r="AG41" s="41">
        <v>2670487.41</v>
      </c>
      <c r="AH41" s="41">
        <v>946086.3</v>
      </c>
      <c r="AI41" s="41">
        <v>277943</v>
      </c>
      <c r="AJ41" s="41">
        <v>2658900.46</v>
      </c>
      <c r="AK41" s="41">
        <v>827000</v>
      </c>
      <c r="AL41" s="41">
        <v>7380417.1699999999</v>
      </c>
      <c r="AM41" s="41">
        <v>250450.45</v>
      </c>
      <c r="AN41" s="41">
        <v>0</v>
      </c>
      <c r="AR41" s="212"/>
    </row>
    <row r="42" spans="1:44" x14ac:dyDescent="0.55000000000000004">
      <c r="A42" s="203">
        <v>37</v>
      </c>
      <c r="B42" s="204">
        <v>8</v>
      </c>
      <c r="C42" s="205" t="s">
        <v>94</v>
      </c>
      <c r="D42" s="38" t="s">
        <v>49</v>
      </c>
      <c r="E42" s="205" t="s">
        <v>289</v>
      </c>
      <c r="F42" s="206" t="s">
        <v>105</v>
      </c>
      <c r="G42" s="161">
        <v>39</v>
      </c>
      <c r="H42" s="207" t="s">
        <v>123</v>
      </c>
      <c r="I42" s="215">
        <v>4.4346298759676843</v>
      </c>
      <c r="J42" s="215">
        <v>4.141988369554146</v>
      </c>
      <c r="K42" s="215">
        <v>3.4383228533373535</v>
      </c>
      <c r="L42" s="216">
        <v>25849445.120000001</v>
      </c>
      <c r="M42" s="216">
        <v>1560217.56</v>
      </c>
      <c r="N42" s="39">
        <v>0</v>
      </c>
      <c r="O42" s="40">
        <v>0</v>
      </c>
      <c r="P42" s="40">
        <v>0</v>
      </c>
      <c r="Q42" s="40" t="s">
        <v>341</v>
      </c>
      <c r="R42" s="40">
        <v>0</v>
      </c>
      <c r="S42" s="208">
        <v>141837.96</v>
      </c>
      <c r="T42" s="208">
        <v>16.567846550836155</v>
      </c>
      <c r="U42" s="213">
        <v>0.28588340823667607</v>
      </c>
      <c r="V42" s="209">
        <v>786.96517551070121</v>
      </c>
      <c r="W42" s="210" t="s">
        <v>109</v>
      </c>
      <c r="X42" s="210">
        <v>5</v>
      </c>
      <c r="Y42" s="211">
        <v>4</v>
      </c>
      <c r="Z42" s="41">
        <v>25877238.920000002</v>
      </c>
      <c r="AA42" s="41">
        <v>25851698.920000002</v>
      </c>
      <c r="AB42" s="41">
        <v>7526122.4800000004</v>
      </c>
      <c r="AC42" s="41">
        <v>18325576.440000001</v>
      </c>
      <c r="AD42" s="41">
        <v>4680038.57</v>
      </c>
      <c r="AE42" s="41">
        <v>0</v>
      </c>
      <c r="AF42" s="41">
        <v>0</v>
      </c>
      <c r="AG42" s="41">
        <v>1669858.08</v>
      </c>
      <c r="AH42" s="41">
        <v>801464.05</v>
      </c>
      <c r="AI42" s="41">
        <v>1007359</v>
      </c>
      <c r="AJ42" s="41">
        <v>1559072.16</v>
      </c>
      <c r="AK42" s="41">
        <v>0</v>
      </c>
      <c r="AL42" s="41">
        <v>5037753.29</v>
      </c>
      <c r="AM42" s="41">
        <v>98575</v>
      </c>
      <c r="AN42" s="41">
        <v>0</v>
      </c>
      <c r="AR42" s="212"/>
    </row>
    <row r="43" spans="1:44" x14ac:dyDescent="0.55000000000000004">
      <c r="A43" s="203">
        <v>38</v>
      </c>
      <c r="B43" s="204">
        <v>8</v>
      </c>
      <c r="C43" s="205" t="s">
        <v>94</v>
      </c>
      <c r="D43" s="38" t="s">
        <v>50</v>
      </c>
      <c r="E43" s="205" t="s">
        <v>290</v>
      </c>
      <c r="F43" s="206" t="s">
        <v>105</v>
      </c>
      <c r="G43" s="161">
        <v>90</v>
      </c>
      <c r="H43" s="207" t="s">
        <v>124</v>
      </c>
      <c r="I43" s="215">
        <v>1.9148576876793064</v>
      </c>
      <c r="J43" s="215">
        <v>1.5531625518321945</v>
      </c>
      <c r="K43" s="215">
        <v>0.74775334262050008</v>
      </c>
      <c r="L43" s="216">
        <v>50679019.859999999</v>
      </c>
      <c r="M43" s="216">
        <v>59920100.869999997</v>
      </c>
      <c r="N43" s="39">
        <v>1</v>
      </c>
      <c r="O43" s="40">
        <v>0</v>
      </c>
      <c r="P43" s="40">
        <v>0</v>
      </c>
      <c r="Q43" s="40" t="s">
        <v>341</v>
      </c>
      <c r="R43" s="40">
        <v>1</v>
      </c>
      <c r="S43" s="208">
        <v>5447281.8972727275</v>
      </c>
      <c r="T43" s="208">
        <v>0.84577661125689629</v>
      </c>
      <c r="U43" s="213">
        <v>0.20724176185144352</v>
      </c>
      <c r="V43" s="209">
        <v>630.37527035263383</v>
      </c>
      <c r="W43" s="210" t="s">
        <v>110</v>
      </c>
      <c r="X43" s="210">
        <v>10</v>
      </c>
      <c r="Y43" s="211">
        <v>9</v>
      </c>
      <c r="Z43" s="41">
        <v>41422187.309999995</v>
      </c>
      <c r="AA43" s="41">
        <v>41422187.309999995</v>
      </c>
      <c r="AB43" s="41">
        <v>55395522.760000005</v>
      </c>
      <c r="AC43" s="41">
        <v>-13973335.45000001</v>
      </c>
      <c r="AD43" s="41">
        <v>33437760.300000001</v>
      </c>
      <c r="AE43" s="41">
        <v>0</v>
      </c>
      <c r="AF43" s="41">
        <v>0</v>
      </c>
      <c r="AG43" s="41">
        <v>17673938.93</v>
      </c>
      <c r="AH43" s="41">
        <v>15826682.92</v>
      </c>
      <c r="AI43" s="41">
        <v>2902787.5</v>
      </c>
      <c r="AJ43" s="41">
        <v>10897553.209999999</v>
      </c>
      <c r="AK43" s="41">
        <v>0</v>
      </c>
      <c r="AL43" s="41">
        <v>47300962.560000002</v>
      </c>
      <c r="AM43" s="41">
        <v>3165495</v>
      </c>
      <c r="AN43" s="41">
        <v>49199</v>
      </c>
      <c r="AR43" s="212"/>
    </row>
    <row r="44" spans="1:44" x14ac:dyDescent="0.55000000000000004">
      <c r="A44" s="203">
        <v>39</v>
      </c>
      <c r="B44" s="204">
        <v>8</v>
      </c>
      <c r="C44" s="205" t="s">
        <v>94</v>
      </c>
      <c r="D44" s="38" t="s">
        <v>51</v>
      </c>
      <c r="E44" s="205" t="s">
        <v>291</v>
      </c>
      <c r="F44" s="206" t="s">
        <v>105</v>
      </c>
      <c r="G44" s="161">
        <v>107</v>
      </c>
      <c r="H44" s="207" t="s">
        <v>125</v>
      </c>
      <c r="I44" s="215">
        <v>1.5535483112437254</v>
      </c>
      <c r="J44" s="215">
        <v>1.3093732173292096</v>
      </c>
      <c r="K44" s="215">
        <v>0.68954035554751514</v>
      </c>
      <c r="L44" s="216">
        <v>19384794.199999999</v>
      </c>
      <c r="M44" s="216">
        <v>-8358260.3600000003</v>
      </c>
      <c r="N44" s="39">
        <v>1</v>
      </c>
      <c r="O44" s="40">
        <v>1</v>
      </c>
      <c r="P44" s="40">
        <v>0</v>
      </c>
      <c r="Q44" s="40">
        <v>25.5</v>
      </c>
      <c r="R44" s="40">
        <v>2</v>
      </c>
      <c r="S44" s="208">
        <v>-759841.85090909095</v>
      </c>
      <c r="T44" s="208">
        <v>-2.3192378994042246</v>
      </c>
      <c r="U44" s="213">
        <v>9.3307917473167745E-2</v>
      </c>
      <c r="V44" s="209">
        <v>369.78356796764717</v>
      </c>
      <c r="W44" s="210" t="s">
        <v>111</v>
      </c>
      <c r="X44" s="210">
        <v>13</v>
      </c>
      <c r="Y44" s="211">
        <v>9</v>
      </c>
      <c r="Z44" s="41">
        <v>24147120.700000003</v>
      </c>
      <c r="AA44" s="41">
        <v>24147120.700000003</v>
      </c>
      <c r="AB44" s="41">
        <v>35019155.160000004</v>
      </c>
      <c r="AC44" s="41">
        <v>-10872034.460000001</v>
      </c>
      <c r="AD44" s="41">
        <v>20895254.029999997</v>
      </c>
      <c r="AE44" s="41">
        <v>0</v>
      </c>
      <c r="AF44" s="41">
        <v>0</v>
      </c>
      <c r="AG44" s="41">
        <v>9140684.4800000004</v>
      </c>
      <c r="AH44" s="41">
        <v>6184739.7000000002</v>
      </c>
      <c r="AI44" s="41">
        <v>3925589.79</v>
      </c>
      <c r="AJ44" s="41">
        <v>5786329.4199999999</v>
      </c>
      <c r="AK44" s="41">
        <v>0</v>
      </c>
      <c r="AL44" s="41">
        <v>25037343.390000001</v>
      </c>
      <c r="AM44" s="41">
        <v>3512615</v>
      </c>
      <c r="AN44" s="41">
        <v>0</v>
      </c>
      <c r="AR44" s="212"/>
    </row>
    <row r="45" spans="1:44" x14ac:dyDescent="0.55000000000000004">
      <c r="A45" s="203">
        <v>40</v>
      </c>
      <c r="B45" s="204">
        <v>8</v>
      </c>
      <c r="C45" s="205" t="s">
        <v>94</v>
      </c>
      <c r="D45" s="38" t="s">
        <v>52</v>
      </c>
      <c r="E45" s="205" t="s">
        <v>292</v>
      </c>
      <c r="F45" s="206" t="s">
        <v>105</v>
      </c>
      <c r="G45" s="161">
        <v>43</v>
      </c>
      <c r="H45" s="207" t="s">
        <v>122</v>
      </c>
      <c r="I45" s="215">
        <v>1.9707531470142527</v>
      </c>
      <c r="J45" s="215">
        <v>1.6238439815751953</v>
      </c>
      <c r="K45" s="215">
        <v>0.96873882655781296</v>
      </c>
      <c r="L45" s="216">
        <v>11857111.439999999</v>
      </c>
      <c r="M45" s="216">
        <v>-4704058.7699999996</v>
      </c>
      <c r="N45" s="39">
        <v>0</v>
      </c>
      <c r="O45" s="40">
        <v>1</v>
      </c>
      <c r="P45" s="40">
        <v>0</v>
      </c>
      <c r="Q45" s="40">
        <v>27.7</v>
      </c>
      <c r="R45" s="40">
        <v>1</v>
      </c>
      <c r="S45" s="208">
        <v>-427641.7063636363</v>
      </c>
      <c r="T45" s="208">
        <v>-2.520612947189008</v>
      </c>
      <c r="U45" s="213">
        <v>9.7158505313114998E-2</v>
      </c>
      <c r="V45" s="209">
        <v>225.2790348260597</v>
      </c>
      <c r="W45" s="210" t="s">
        <v>109</v>
      </c>
      <c r="X45" s="210">
        <v>6</v>
      </c>
      <c r="Y45" s="211">
        <v>6</v>
      </c>
      <c r="Z45" s="41">
        <v>11832507.84</v>
      </c>
      <c r="AA45" s="41">
        <v>11832507.84</v>
      </c>
      <c r="AB45" s="41">
        <v>12214342.52</v>
      </c>
      <c r="AC45" s="41">
        <v>-381834.6799999997</v>
      </c>
      <c r="AD45" s="41">
        <v>7758955.1199999992</v>
      </c>
      <c r="AE45" s="41">
        <v>0</v>
      </c>
      <c r="AF45" s="41">
        <v>0</v>
      </c>
      <c r="AG45" s="41">
        <v>3750166.3</v>
      </c>
      <c r="AH45" s="41">
        <v>1026252.55</v>
      </c>
      <c r="AI45" s="41">
        <v>976631</v>
      </c>
      <c r="AJ45" s="41">
        <v>2356693.75</v>
      </c>
      <c r="AK45" s="41">
        <v>0</v>
      </c>
      <c r="AL45" s="41">
        <v>8109743.5999999996</v>
      </c>
      <c r="AM45" s="41">
        <v>1802770</v>
      </c>
      <c r="AN45" s="41">
        <v>0</v>
      </c>
      <c r="AR45" s="212"/>
    </row>
    <row r="46" spans="1:44" x14ac:dyDescent="0.55000000000000004">
      <c r="A46" s="203">
        <v>41</v>
      </c>
      <c r="B46" s="204">
        <v>8</v>
      </c>
      <c r="C46" s="205" t="s">
        <v>94</v>
      </c>
      <c r="D46" s="38" t="s">
        <v>53</v>
      </c>
      <c r="E46" s="205" t="s">
        <v>293</v>
      </c>
      <c r="F46" s="206" t="s">
        <v>105</v>
      </c>
      <c r="G46" s="161">
        <v>15</v>
      </c>
      <c r="H46" s="207" t="s">
        <v>126</v>
      </c>
      <c r="I46" s="215">
        <v>2.6596440287891308</v>
      </c>
      <c r="J46" s="215">
        <v>2.4307979554214127</v>
      </c>
      <c r="K46" s="215">
        <v>1.7134389039427553</v>
      </c>
      <c r="L46" s="216">
        <v>9601229.7400000002</v>
      </c>
      <c r="M46" s="216">
        <v>-6864726.1100000003</v>
      </c>
      <c r="N46" s="39">
        <v>0</v>
      </c>
      <c r="O46" s="40">
        <v>1</v>
      </c>
      <c r="P46" s="40">
        <v>0</v>
      </c>
      <c r="Q46" s="40">
        <v>15.3</v>
      </c>
      <c r="R46" s="40">
        <v>1</v>
      </c>
      <c r="S46" s="208">
        <v>-624066.01</v>
      </c>
      <c r="T46" s="208">
        <v>-1.3986326018183994</v>
      </c>
      <c r="U46" s="213">
        <v>0.16484578041159675</v>
      </c>
      <c r="V46" s="209">
        <v>644.94053469470009</v>
      </c>
      <c r="W46" s="210" t="s">
        <v>112</v>
      </c>
      <c r="X46" s="210">
        <v>2</v>
      </c>
      <c r="Y46" s="211">
        <v>1</v>
      </c>
      <c r="Z46" s="41">
        <v>9912439.2199999988</v>
      </c>
      <c r="AA46" s="41">
        <v>9912392.4899999984</v>
      </c>
      <c r="AB46" s="41">
        <v>5785113.9000000004</v>
      </c>
      <c r="AC46" s="41">
        <v>4127278.589999998</v>
      </c>
      <c r="AD46" s="41">
        <v>3048166.87</v>
      </c>
      <c r="AE46" s="41">
        <v>0</v>
      </c>
      <c r="AF46" s="41">
        <v>0</v>
      </c>
      <c r="AG46" s="41">
        <v>1221800.1399999999</v>
      </c>
      <c r="AH46" s="41">
        <v>271139.61</v>
      </c>
      <c r="AI46" s="41">
        <v>616865</v>
      </c>
      <c r="AJ46" s="41">
        <v>384032.5</v>
      </c>
      <c r="AK46" s="41">
        <v>0</v>
      </c>
      <c r="AL46" s="41">
        <v>2493837.25</v>
      </c>
      <c r="AM46" s="41">
        <v>528568.19999999995</v>
      </c>
      <c r="AN46" s="41">
        <v>0</v>
      </c>
      <c r="AR46" s="212"/>
    </row>
    <row r="47" spans="1:44" x14ac:dyDescent="0.55000000000000004">
      <c r="A47" s="203">
        <v>42</v>
      </c>
      <c r="B47" s="204">
        <v>8</v>
      </c>
      <c r="C47" s="205" t="s">
        <v>94</v>
      </c>
      <c r="D47" s="38" t="s">
        <v>54</v>
      </c>
      <c r="E47" s="205" t="s">
        <v>294</v>
      </c>
      <c r="F47" s="206" t="s">
        <v>106</v>
      </c>
      <c r="G47" s="161">
        <v>264</v>
      </c>
      <c r="H47" s="207" t="s">
        <v>130</v>
      </c>
      <c r="I47" s="215">
        <v>2.0893764624302289</v>
      </c>
      <c r="J47" s="215">
        <v>1.816543597974944</v>
      </c>
      <c r="K47" s="215">
        <v>0.72831669031828583</v>
      </c>
      <c r="L47" s="216">
        <v>84203120.329999998</v>
      </c>
      <c r="M47" s="216">
        <v>-3844616.14</v>
      </c>
      <c r="N47" s="39">
        <v>1</v>
      </c>
      <c r="O47" s="40">
        <v>1</v>
      </c>
      <c r="P47" s="40">
        <v>0</v>
      </c>
      <c r="Q47" s="40">
        <v>240.9</v>
      </c>
      <c r="R47" s="40">
        <v>2</v>
      </c>
      <c r="S47" s="208">
        <v>-349510.55818181817</v>
      </c>
      <c r="T47" s="208">
        <v>-21.90156761137667</v>
      </c>
      <c r="U47" s="213">
        <v>0.14216721825602571</v>
      </c>
      <c r="V47" s="209">
        <v>666.61220227209753</v>
      </c>
      <c r="W47" s="210" t="s">
        <v>114</v>
      </c>
      <c r="X47" s="210">
        <v>15</v>
      </c>
      <c r="Y47" s="211">
        <v>12</v>
      </c>
      <c r="Z47" s="41">
        <v>56295082.579999998</v>
      </c>
      <c r="AA47" s="41">
        <v>56204232.579999998</v>
      </c>
      <c r="AB47" s="41">
        <v>77294785.809999987</v>
      </c>
      <c r="AC47" s="41">
        <v>-21090553.229999989</v>
      </c>
      <c r="AD47" s="41">
        <v>80137262.299999997</v>
      </c>
      <c r="AE47" s="41">
        <v>0</v>
      </c>
      <c r="AF47" s="41">
        <v>0</v>
      </c>
      <c r="AG47" s="41">
        <v>23545663.559999999</v>
      </c>
      <c r="AH47" s="41">
        <v>3375624.7</v>
      </c>
      <c r="AI47" s="41">
        <v>6106418.2000000002</v>
      </c>
      <c r="AJ47" s="41">
        <v>25480758.170000002</v>
      </c>
      <c r="AK47" s="41">
        <v>0</v>
      </c>
      <c r="AL47" s="41">
        <v>58508464.629999995</v>
      </c>
      <c r="AM47" s="41">
        <v>6537094.3900000006</v>
      </c>
      <c r="AN47" s="41">
        <v>0</v>
      </c>
      <c r="AR47" s="212"/>
    </row>
    <row r="48" spans="1:44" x14ac:dyDescent="0.55000000000000004">
      <c r="A48" s="203">
        <v>43</v>
      </c>
      <c r="B48" s="204">
        <v>8</v>
      </c>
      <c r="C48" s="205" t="s">
        <v>94</v>
      </c>
      <c r="D48" s="38" t="s">
        <v>55</v>
      </c>
      <c r="E48" s="205" t="s">
        <v>295</v>
      </c>
      <c r="F48" s="206" t="s">
        <v>105</v>
      </c>
      <c r="G48" s="161">
        <v>40</v>
      </c>
      <c r="H48" s="207" t="s">
        <v>122</v>
      </c>
      <c r="I48" s="215">
        <v>3.7391297413877047</v>
      </c>
      <c r="J48" s="215">
        <v>3.3776128103111804</v>
      </c>
      <c r="K48" s="215">
        <v>2.4396865797612737</v>
      </c>
      <c r="L48" s="216">
        <v>32744693.640000001</v>
      </c>
      <c r="M48" s="216">
        <v>-10278248.58</v>
      </c>
      <c r="N48" s="39">
        <v>0</v>
      </c>
      <c r="O48" s="40">
        <v>1</v>
      </c>
      <c r="P48" s="40">
        <v>0</v>
      </c>
      <c r="Q48" s="40">
        <v>35</v>
      </c>
      <c r="R48" s="40">
        <v>1</v>
      </c>
      <c r="S48" s="208">
        <v>-934386.2345454545</v>
      </c>
      <c r="T48" s="208">
        <v>-3.1858242564512875</v>
      </c>
      <c r="U48" s="213">
        <v>0.27950043130013086</v>
      </c>
      <c r="V48" s="209">
        <v>816.33161248504189</v>
      </c>
      <c r="W48" s="210" t="s">
        <v>109</v>
      </c>
      <c r="X48" s="210">
        <v>6</v>
      </c>
      <c r="Y48" s="211">
        <v>7</v>
      </c>
      <c r="Z48" s="41">
        <v>29165025.82</v>
      </c>
      <c r="AA48" s="41">
        <v>29165025.82</v>
      </c>
      <c r="AB48" s="41">
        <v>11954414.99</v>
      </c>
      <c r="AC48" s="41">
        <v>17210610.829999998</v>
      </c>
      <c r="AD48" s="41">
        <v>10412917.700000001</v>
      </c>
      <c r="AE48" s="41">
        <v>0</v>
      </c>
      <c r="AF48" s="41">
        <v>0</v>
      </c>
      <c r="AG48" s="41">
        <v>2158179.87</v>
      </c>
      <c r="AH48" s="41">
        <v>825768.73</v>
      </c>
      <c r="AI48" s="41">
        <v>1303158.97</v>
      </c>
      <c r="AJ48" s="41">
        <v>3956704.82</v>
      </c>
      <c r="AK48" s="41">
        <v>0</v>
      </c>
      <c r="AL48" s="41">
        <v>8243812.3900000006</v>
      </c>
      <c r="AM48" s="41">
        <v>525425.56000000006</v>
      </c>
      <c r="AN48" s="41">
        <v>0</v>
      </c>
      <c r="AR48" s="212"/>
    </row>
    <row r="49" spans="1:44" x14ac:dyDescent="0.55000000000000004">
      <c r="A49" s="203">
        <v>44</v>
      </c>
      <c r="B49" s="204">
        <v>8</v>
      </c>
      <c r="C49" s="205" t="s">
        <v>94</v>
      </c>
      <c r="D49" s="38" t="s">
        <v>56</v>
      </c>
      <c r="E49" s="205" t="s">
        <v>296</v>
      </c>
      <c r="F49" s="206" t="s">
        <v>105</v>
      </c>
      <c r="G49" s="161">
        <v>82</v>
      </c>
      <c r="H49" s="207" t="s">
        <v>124</v>
      </c>
      <c r="I49" s="215">
        <v>1.8238232106098116</v>
      </c>
      <c r="J49" s="215">
        <v>1.5620937942138291</v>
      </c>
      <c r="K49" s="215">
        <v>0.86485842005012037</v>
      </c>
      <c r="L49" s="216">
        <v>20066362.710000001</v>
      </c>
      <c r="M49" s="216">
        <v>2704960.3</v>
      </c>
      <c r="N49" s="39">
        <v>0</v>
      </c>
      <c r="O49" s="40">
        <v>0</v>
      </c>
      <c r="P49" s="40">
        <v>0</v>
      </c>
      <c r="Q49" s="40" t="s">
        <v>341</v>
      </c>
      <c r="R49" s="40">
        <v>0</v>
      </c>
      <c r="S49" s="208">
        <v>245905.48181818181</v>
      </c>
      <c r="T49" s="208">
        <v>7.4183575670223343</v>
      </c>
      <c r="U49" s="213">
        <v>9.278176189471414E-2</v>
      </c>
      <c r="V49" s="209">
        <v>282.64075032396192</v>
      </c>
      <c r="W49" s="210" t="s">
        <v>110</v>
      </c>
      <c r="X49" s="210">
        <v>10</v>
      </c>
      <c r="Y49" s="211">
        <v>9</v>
      </c>
      <c r="Z49" s="41">
        <v>21065882.25</v>
      </c>
      <c r="AA49" s="41">
        <v>21065882.25</v>
      </c>
      <c r="AB49" s="41">
        <v>24357607.860000007</v>
      </c>
      <c r="AC49" s="41">
        <v>-3291725.6100000069</v>
      </c>
      <c r="AD49" s="41">
        <v>15061087.810000002</v>
      </c>
      <c r="AE49" s="41">
        <v>0</v>
      </c>
      <c r="AF49" s="41">
        <v>0</v>
      </c>
      <c r="AG49" s="41">
        <v>9057013.9900000002</v>
      </c>
      <c r="AH49" s="41">
        <v>2546699.4700000002</v>
      </c>
      <c r="AI49" s="41">
        <v>2873526</v>
      </c>
      <c r="AJ49" s="41">
        <v>3739395</v>
      </c>
      <c r="AK49" s="41">
        <v>0</v>
      </c>
      <c r="AL49" s="41">
        <v>18216634.460000001</v>
      </c>
      <c r="AM49" s="41">
        <v>734847</v>
      </c>
      <c r="AN49" s="41">
        <v>0</v>
      </c>
      <c r="AR49" s="212"/>
    </row>
    <row r="50" spans="1:44" x14ac:dyDescent="0.55000000000000004">
      <c r="A50" s="203">
        <v>1</v>
      </c>
      <c r="B50" s="204">
        <v>8</v>
      </c>
      <c r="C50" s="205" t="s">
        <v>94</v>
      </c>
      <c r="D50" s="38" t="s">
        <v>57</v>
      </c>
      <c r="E50" s="205" t="s">
        <v>297</v>
      </c>
      <c r="F50" s="206" t="s">
        <v>105</v>
      </c>
      <c r="G50" s="161">
        <v>82</v>
      </c>
      <c r="H50" s="207" t="s">
        <v>124</v>
      </c>
      <c r="I50" s="215">
        <v>1.2080787670346742</v>
      </c>
      <c r="J50" s="215">
        <v>1.0107205290772812</v>
      </c>
      <c r="K50" s="215">
        <v>0.55612211112349808</v>
      </c>
      <c r="L50" s="216">
        <v>7014149</v>
      </c>
      <c r="M50" s="216">
        <v>-2973769.22</v>
      </c>
      <c r="N50" s="39">
        <v>2</v>
      </c>
      <c r="O50" s="40">
        <v>1</v>
      </c>
      <c r="P50" s="40">
        <v>0</v>
      </c>
      <c r="Q50" s="40">
        <v>25.9</v>
      </c>
      <c r="R50" s="40">
        <v>3</v>
      </c>
      <c r="S50" s="208">
        <v>-270342.65636363637</v>
      </c>
      <c r="T50" s="208">
        <v>-2.3586729436926515</v>
      </c>
      <c r="U50" s="213">
        <v>3.5701434387114511E-2</v>
      </c>
      <c r="V50" s="209">
        <v>97.225635196761985</v>
      </c>
      <c r="W50" s="210" t="s">
        <v>110</v>
      </c>
      <c r="X50" s="210">
        <v>10</v>
      </c>
      <c r="Y50" s="211">
        <v>9</v>
      </c>
      <c r="Z50" s="41">
        <v>18746378.620000001</v>
      </c>
      <c r="AA50" s="41">
        <v>18746378.620000001</v>
      </c>
      <c r="AB50" s="41">
        <v>33709104.969999999</v>
      </c>
      <c r="AC50" s="41">
        <v>-14962726.349999998</v>
      </c>
      <c r="AD50" s="41">
        <v>14189926.800000001</v>
      </c>
      <c r="AE50" s="41">
        <v>0</v>
      </c>
      <c r="AF50" s="41">
        <v>0</v>
      </c>
      <c r="AG50" s="41">
        <v>13064800.77</v>
      </c>
      <c r="AH50" s="41">
        <v>3372366.58</v>
      </c>
      <c r="AI50" s="41">
        <v>4383910</v>
      </c>
      <c r="AJ50" s="41">
        <v>5615772.8200000003</v>
      </c>
      <c r="AK50" s="41">
        <v>0</v>
      </c>
      <c r="AL50" s="41">
        <v>26436850.170000002</v>
      </c>
      <c r="AM50" s="41">
        <v>1925691.94</v>
      </c>
      <c r="AN50" s="41">
        <v>0</v>
      </c>
      <c r="AR50" s="212"/>
    </row>
    <row r="51" spans="1:44" x14ac:dyDescent="0.55000000000000004">
      <c r="A51" s="203">
        <v>46</v>
      </c>
      <c r="B51" s="204">
        <v>8</v>
      </c>
      <c r="C51" s="205" t="s">
        <v>94</v>
      </c>
      <c r="D51" s="38" t="s">
        <v>58</v>
      </c>
      <c r="E51" s="205" t="s">
        <v>298</v>
      </c>
      <c r="F51" s="206" t="s">
        <v>105</v>
      </c>
      <c r="G51" s="161">
        <v>38</v>
      </c>
      <c r="H51" s="207" t="s">
        <v>123</v>
      </c>
      <c r="I51" s="215">
        <v>3.1970727378497052</v>
      </c>
      <c r="J51" s="215">
        <v>2.9228570543429373</v>
      </c>
      <c r="K51" s="215">
        <v>2.2147338294087571</v>
      </c>
      <c r="L51" s="216">
        <v>23369272.359999999</v>
      </c>
      <c r="M51" s="216">
        <v>497779.5</v>
      </c>
      <c r="N51" s="39">
        <v>0</v>
      </c>
      <c r="O51" s="40">
        <v>0</v>
      </c>
      <c r="P51" s="40">
        <v>0</v>
      </c>
      <c r="Q51" s="40" t="s">
        <v>341</v>
      </c>
      <c r="R51" s="40">
        <v>0</v>
      </c>
      <c r="S51" s="208">
        <v>45252.681818181816</v>
      </c>
      <c r="T51" s="208">
        <v>46.947036509137078</v>
      </c>
      <c r="U51" s="213">
        <v>0.21130632641010136</v>
      </c>
      <c r="V51" s="209">
        <v>677.213178393416</v>
      </c>
      <c r="W51" s="210" t="s">
        <v>109</v>
      </c>
      <c r="X51" s="210">
        <v>5</v>
      </c>
      <c r="Y51" s="211">
        <v>6</v>
      </c>
      <c r="Z51" s="41">
        <v>23557125.43</v>
      </c>
      <c r="AA51" s="41">
        <v>23557125.43</v>
      </c>
      <c r="AB51" s="41">
        <v>10636549.240000002</v>
      </c>
      <c r="AC51" s="41">
        <v>12920576.189999998</v>
      </c>
      <c r="AD51" s="41">
        <v>5611229.0899999999</v>
      </c>
      <c r="AE51" s="41">
        <v>0</v>
      </c>
      <c r="AF51" s="41">
        <v>0</v>
      </c>
      <c r="AG51" s="41">
        <v>1857768.01</v>
      </c>
      <c r="AH51" s="41">
        <v>582847.44999999995</v>
      </c>
      <c r="AI51" s="41">
        <v>799130</v>
      </c>
      <c r="AJ51" s="41">
        <v>2363903.27</v>
      </c>
      <c r="AK51" s="41">
        <v>455200</v>
      </c>
      <c r="AL51" s="41">
        <v>6058848.7300000004</v>
      </c>
      <c r="AM51" s="41">
        <v>511903.4</v>
      </c>
      <c r="AN51" s="41">
        <v>7261.68</v>
      </c>
      <c r="AR51" s="212"/>
    </row>
    <row r="52" spans="1:44" x14ac:dyDescent="0.55000000000000004">
      <c r="A52" s="203">
        <v>47</v>
      </c>
      <c r="B52" s="204">
        <v>8</v>
      </c>
      <c r="C52" s="205" t="s">
        <v>94</v>
      </c>
      <c r="D52" s="38" t="s">
        <v>59</v>
      </c>
      <c r="E52" s="205" t="s">
        <v>299</v>
      </c>
      <c r="F52" s="206" t="s">
        <v>105</v>
      </c>
      <c r="G52" s="161">
        <v>35</v>
      </c>
      <c r="H52" s="207" t="s">
        <v>123</v>
      </c>
      <c r="I52" s="215">
        <v>2.5554683179266289</v>
      </c>
      <c r="J52" s="215">
        <v>2.2761493749787451</v>
      </c>
      <c r="K52" s="215">
        <v>1.7143265612776175</v>
      </c>
      <c r="L52" s="216">
        <v>11376508.73</v>
      </c>
      <c r="M52" s="216">
        <v>-3351615.99</v>
      </c>
      <c r="N52" s="39">
        <v>0</v>
      </c>
      <c r="O52" s="40">
        <v>1</v>
      </c>
      <c r="P52" s="40">
        <v>0</v>
      </c>
      <c r="Q52" s="40">
        <v>37.299999999999997</v>
      </c>
      <c r="R52" s="40">
        <v>1</v>
      </c>
      <c r="S52" s="208">
        <v>-304692.36272727273</v>
      </c>
      <c r="T52" s="208">
        <v>-3.3943353784990147</v>
      </c>
      <c r="U52" s="213">
        <v>0.15661775815684498</v>
      </c>
      <c r="V52" s="209">
        <v>467.18856433000701</v>
      </c>
      <c r="W52" s="210" t="s">
        <v>109</v>
      </c>
      <c r="X52" s="210">
        <v>5</v>
      </c>
      <c r="Y52" s="211">
        <v>4</v>
      </c>
      <c r="Z52" s="41">
        <v>12538378.869999999</v>
      </c>
      <c r="AA52" s="41">
        <v>12538378.869999999</v>
      </c>
      <c r="AB52" s="41">
        <v>7313880.0699999994</v>
      </c>
      <c r="AC52" s="41">
        <v>5224498.8</v>
      </c>
      <c r="AD52" s="41">
        <v>3320029.19</v>
      </c>
      <c r="AE52" s="41">
        <v>0</v>
      </c>
      <c r="AF52" s="41">
        <v>0</v>
      </c>
      <c r="AG52" s="41">
        <v>1682467.76</v>
      </c>
      <c r="AH52" s="41">
        <v>940794</v>
      </c>
      <c r="AI52" s="41">
        <v>1234390.49</v>
      </c>
      <c r="AJ52" s="41">
        <v>1018382.49</v>
      </c>
      <c r="AK52" s="41">
        <v>377700</v>
      </c>
      <c r="AL52" s="41">
        <v>5253734.74</v>
      </c>
      <c r="AM52" s="41">
        <v>92270</v>
      </c>
      <c r="AN52" s="41">
        <v>34821.43</v>
      </c>
      <c r="AR52" s="212"/>
    </row>
    <row r="53" spans="1:44" x14ac:dyDescent="0.55000000000000004">
      <c r="A53" s="203">
        <v>48</v>
      </c>
      <c r="B53" s="204">
        <v>8</v>
      </c>
      <c r="C53" s="205" t="s">
        <v>94</v>
      </c>
      <c r="D53" s="38" t="s">
        <v>60</v>
      </c>
      <c r="E53" s="205" t="s">
        <v>300</v>
      </c>
      <c r="F53" s="206" t="s">
        <v>105</v>
      </c>
      <c r="G53" s="161">
        <v>42</v>
      </c>
      <c r="H53" s="207" t="s">
        <v>123</v>
      </c>
      <c r="I53" s="215">
        <v>2.7637152360109907</v>
      </c>
      <c r="J53" s="215">
        <v>2.5242594871098376</v>
      </c>
      <c r="K53" s="215">
        <v>2.0235720318766055</v>
      </c>
      <c r="L53" s="216">
        <v>26724706.859999999</v>
      </c>
      <c r="M53" s="216">
        <v>-7633941.3700000001</v>
      </c>
      <c r="N53" s="39">
        <v>0</v>
      </c>
      <c r="O53" s="40">
        <v>1</v>
      </c>
      <c r="P53" s="40">
        <v>0</v>
      </c>
      <c r="Q53" s="40">
        <v>38.5</v>
      </c>
      <c r="R53" s="40">
        <v>1</v>
      </c>
      <c r="S53" s="208">
        <v>-693994.67</v>
      </c>
      <c r="T53" s="208">
        <v>-3.5007744446431346</v>
      </c>
      <c r="U53" s="213">
        <v>0.2174530022192378</v>
      </c>
      <c r="V53" s="209">
        <v>776.85843027818953</v>
      </c>
      <c r="W53" s="210" t="s">
        <v>109</v>
      </c>
      <c r="X53" s="210">
        <v>5</v>
      </c>
      <c r="Y53" s="211">
        <v>6</v>
      </c>
      <c r="Z53" s="41">
        <v>30662188.690000001</v>
      </c>
      <c r="AA53" s="41">
        <v>30662188.690000001</v>
      </c>
      <c r="AB53" s="41">
        <v>15152506.660000002</v>
      </c>
      <c r="AC53" s="41">
        <v>15509682.029999999</v>
      </c>
      <c r="AD53" s="41">
        <v>6567400.7800000003</v>
      </c>
      <c r="AE53" s="41">
        <v>0</v>
      </c>
      <c r="AF53" s="41">
        <v>0</v>
      </c>
      <c r="AG53" s="41">
        <v>2929837.56</v>
      </c>
      <c r="AH53" s="41">
        <v>1047284.24</v>
      </c>
      <c r="AI53" s="41">
        <v>734090.08</v>
      </c>
      <c r="AJ53" s="41">
        <v>6386728.4100000001</v>
      </c>
      <c r="AK53" s="41">
        <v>449000</v>
      </c>
      <c r="AL53" s="41">
        <v>11546940.289999999</v>
      </c>
      <c r="AM53" s="41">
        <v>650572</v>
      </c>
      <c r="AN53" s="41">
        <v>8965</v>
      </c>
      <c r="AR53" s="212"/>
    </row>
    <row r="54" spans="1:44" x14ac:dyDescent="0.55000000000000004">
      <c r="A54" s="203">
        <v>49</v>
      </c>
      <c r="B54" s="204">
        <v>8</v>
      </c>
      <c r="C54" s="205" t="s">
        <v>94</v>
      </c>
      <c r="D54" s="38" t="s">
        <v>61</v>
      </c>
      <c r="E54" s="205" t="s">
        <v>301</v>
      </c>
      <c r="F54" s="206" t="s">
        <v>105</v>
      </c>
      <c r="G54" s="161">
        <v>40</v>
      </c>
      <c r="H54" s="207" t="s">
        <v>122</v>
      </c>
      <c r="I54" s="215">
        <v>2.5639609064163627</v>
      </c>
      <c r="J54" s="215">
        <v>2.3165696622996945</v>
      </c>
      <c r="K54" s="215">
        <v>1.5864386086717341</v>
      </c>
      <c r="L54" s="216">
        <v>21830952.079999998</v>
      </c>
      <c r="M54" s="216">
        <v>6607581.4299999997</v>
      </c>
      <c r="N54" s="39">
        <v>0</v>
      </c>
      <c r="O54" s="40">
        <v>0</v>
      </c>
      <c r="P54" s="40">
        <v>0</v>
      </c>
      <c r="Q54" s="40" t="s">
        <v>341</v>
      </c>
      <c r="R54" s="40">
        <v>0</v>
      </c>
      <c r="S54" s="208">
        <v>600689.22090909083</v>
      </c>
      <c r="T54" s="208">
        <v>3.3039247887104737</v>
      </c>
      <c r="U54" s="213">
        <v>0.20516587529158012</v>
      </c>
      <c r="V54" s="209">
        <v>482.91087840378697</v>
      </c>
      <c r="W54" s="210" t="s">
        <v>109</v>
      </c>
      <c r="X54" s="210">
        <v>6</v>
      </c>
      <c r="Y54" s="211">
        <v>5</v>
      </c>
      <c r="Z54" s="41">
        <v>22144712.890000001</v>
      </c>
      <c r="AA54" s="41">
        <v>22144712.890000001</v>
      </c>
      <c r="AB54" s="41">
        <v>13958758.17</v>
      </c>
      <c r="AC54" s="41">
        <v>8185954.7200000007</v>
      </c>
      <c r="AD54" s="41">
        <v>9730595.7100000009</v>
      </c>
      <c r="AE54" s="41">
        <v>0</v>
      </c>
      <c r="AF54" s="41">
        <v>0</v>
      </c>
      <c r="AG54" s="41">
        <v>4519472</v>
      </c>
      <c r="AH54" s="41">
        <v>2232104.4500000002</v>
      </c>
      <c r="AI54" s="41">
        <v>1312930</v>
      </c>
      <c r="AJ54" s="41">
        <v>2191597.98</v>
      </c>
      <c r="AK54" s="41">
        <v>98000</v>
      </c>
      <c r="AL54" s="41">
        <v>10354104.43</v>
      </c>
      <c r="AM54" s="41">
        <v>1100280</v>
      </c>
      <c r="AN54" s="41">
        <v>0</v>
      </c>
      <c r="AR54" s="212"/>
    </row>
    <row r="55" spans="1:44" x14ac:dyDescent="0.55000000000000004">
      <c r="A55" s="203">
        <v>50</v>
      </c>
      <c r="B55" s="204">
        <v>8</v>
      </c>
      <c r="C55" s="205" t="s">
        <v>94</v>
      </c>
      <c r="D55" s="38" t="s">
        <v>62</v>
      </c>
      <c r="E55" s="205" t="s">
        <v>302</v>
      </c>
      <c r="F55" s="206" t="s">
        <v>105</v>
      </c>
      <c r="G55" s="161">
        <v>34</v>
      </c>
      <c r="H55" s="207" t="s">
        <v>123</v>
      </c>
      <c r="I55" s="215">
        <v>2.9008568970228605</v>
      </c>
      <c r="J55" s="215">
        <v>2.6485215141991687</v>
      </c>
      <c r="K55" s="215">
        <v>2.190403203047901</v>
      </c>
      <c r="L55" s="216">
        <v>22972395.710000001</v>
      </c>
      <c r="M55" s="216">
        <v>-9120997.1999999993</v>
      </c>
      <c r="N55" s="39">
        <v>0</v>
      </c>
      <c r="O55" s="40">
        <v>1</v>
      </c>
      <c r="P55" s="40">
        <v>0</v>
      </c>
      <c r="Q55" s="40">
        <v>27.7</v>
      </c>
      <c r="R55" s="40">
        <v>1</v>
      </c>
      <c r="S55" s="208">
        <v>-829181.5636363636</v>
      </c>
      <c r="T55" s="208">
        <v>-2.5186276463279698</v>
      </c>
      <c r="U55" s="213">
        <v>0.24823348835036588</v>
      </c>
      <c r="V55" s="209">
        <v>621.24494861809728</v>
      </c>
      <c r="W55" s="210" t="s">
        <v>109</v>
      </c>
      <c r="X55" s="210">
        <v>5</v>
      </c>
      <c r="Y55" s="211">
        <v>5</v>
      </c>
      <c r="Z55" s="41">
        <v>26471645.09</v>
      </c>
      <c r="AA55" s="41">
        <v>26471645.09</v>
      </c>
      <c r="AB55" s="41">
        <v>12085284.140000001</v>
      </c>
      <c r="AC55" s="41">
        <v>14386360.949999999</v>
      </c>
      <c r="AD55" s="41">
        <v>5029181.66</v>
      </c>
      <c r="AE55" s="41">
        <v>0</v>
      </c>
      <c r="AF55" s="41">
        <v>0</v>
      </c>
      <c r="AG55" s="41">
        <v>418828.07</v>
      </c>
      <c r="AH55" s="41">
        <v>212455.76</v>
      </c>
      <c r="AI55" s="41">
        <v>41490</v>
      </c>
      <c r="AJ55" s="41">
        <v>8713839.7699999996</v>
      </c>
      <c r="AK55" s="41">
        <v>0</v>
      </c>
      <c r="AL55" s="41">
        <v>9386613.5999999996</v>
      </c>
      <c r="AM55" s="41">
        <v>77560</v>
      </c>
      <c r="AN55" s="41">
        <v>0</v>
      </c>
      <c r="AR55" s="212"/>
    </row>
    <row r="56" spans="1:44" x14ac:dyDescent="0.55000000000000004">
      <c r="A56" s="203">
        <v>51</v>
      </c>
      <c r="B56" s="204">
        <v>8</v>
      </c>
      <c r="C56" s="205" t="s">
        <v>94</v>
      </c>
      <c r="D56" s="38" t="s">
        <v>75</v>
      </c>
      <c r="E56" s="205" t="s">
        <v>303</v>
      </c>
      <c r="F56" s="206" t="s">
        <v>106</v>
      </c>
      <c r="G56" s="161">
        <v>276</v>
      </c>
      <c r="H56" s="207" t="s">
        <v>121</v>
      </c>
      <c r="I56" s="215">
        <v>3.8518417929078432</v>
      </c>
      <c r="J56" s="215">
        <v>3.3715841746331559</v>
      </c>
      <c r="K56" s="215">
        <v>2.4760785823838893</v>
      </c>
      <c r="L56" s="216">
        <v>238388369.31</v>
      </c>
      <c r="M56" s="216">
        <v>25145676.219999999</v>
      </c>
      <c r="N56" s="39">
        <v>0</v>
      </c>
      <c r="O56" s="40">
        <v>0</v>
      </c>
      <c r="P56" s="40">
        <v>0</v>
      </c>
      <c r="Q56" s="40" t="s">
        <v>341</v>
      </c>
      <c r="R56" s="40">
        <v>0</v>
      </c>
      <c r="S56" s="208">
        <v>2285970.5654545454</v>
      </c>
      <c r="T56" s="208">
        <v>9.4802926445220894</v>
      </c>
      <c r="U56" s="213">
        <v>0.38028525502463617</v>
      </c>
      <c r="V56" s="209">
        <v>1585.9042510827119</v>
      </c>
      <c r="W56" s="210" t="s">
        <v>108</v>
      </c>
      <c r="X56" s="210">
        <v>16</v>
      </c>
      <c r="Y56" s="211">
        <v>12</v>
      </c>
      <c r="Z56" s="41">
        <v>206977938.61000001</v>
      </c>
      <c r="AA56" s="41">
        <v>205924175.51000002</v>
      </c>
      <c r="AB56" s="41">
        <v>61862103.74000001</v>
      </c>
      <c r="AC56" s="41">
        <v>144062071.77000001</v>
      </c>
      <c r="AD56" s="41">
        <v>67264428.909999996</v>
      </c>
      <c r="AE56" s="41">
        <v>21728918</v>
      </c>
      <c r="AF56" s="41">
        <v>0</v>
      </c>
      <c r="AG56" s="41">
        <v>19377698.41</v>
      </c>
      <c r="AH56" s="41">
        <v>5691425.4000000004</v>
      </c>
      <c r="AI56" s="41">
        <v>1720983.6</v>
      </c>
      <c r="AJ56" s="41">
        <v>7011318.0200000005</v>
      </c>
      <c r="AK56" s="41">
        <v>0</v>
      </c>
      <c r="AL56" s="41">
        <v>55530343.43</v>
      </c>
      <c r="AM56" s="41">
        <v>2886640</v>
      </c>
      <c r="AN56" s="41">
        <v>0</v>
      </c>
      <c r="AR56" s="212"/>
    </row>
    <row r="57" spans="1:44" x14ac:dyDescent="0.55000000000000004">
      <c r="A57" s="203">
        <v>52</v>
      </c>
      <c r="B57" s="204">
        <v>8</v>
      </c>
      <c r="C57" s="205" t="s">
        <v>94</v>
      </c>
      <c r="D57" s="38" t="s">
        <v>78</v>
      </c>
      <c r="E57" s="205" t="s">
        <v>304</v>
      </c>
      <c r="F57" s="206" t="s">
        <v>105</v>
      </c>
      <c r="G57" s="161">
        <v>40</v>
      </c>
      <c r="H57" s="207" t="s">
        <v>123</v>
      </c>
      <c r="I57" s="215">
        <v>6.6948909505992846</v>
      </c>
      <c r="J57" s="215">
        <v>6.3327263251091601</v>
      </c>
      <c r="K57" s="215">
        <v>5.5247869926012108</v>
      </c>
      <c r="L57" s="216">
        <v>48303810.880000003</v>
      </c>
      <c r="M57" s="216">
        <v>1278664.6100000001</v>
      </c>
      <c r="N57" s="39">
        <v>0</v>
      </c>
      <c r="O57" s="40">
        <v>0</v>
      </c>
      <c r="P57" s="40">
        <v>0</v>
      </c>
      <c r="Q57" s="40" t="s">
        <v>341</v>
      </c>
      <c r="R57" s="40">
        <v>0</v>
      </c>
      <c r="S57" s="208">
        <v>116242.23727272729</v>
      </c>
      <c r="T57" s="208">
        <v>37.776763744169003</v>
      </c>
      <c r="U57" s="213">
        <v>0.50132075870482884</v>
      </c>
      <c r="V57" s="209">
        <v>1344.0125453533667</v>
      </c>
      <c r="W57" s="210" t="s">
        <v>109</v>
      </c>
      <c r="X57" s="210">
        <v>5</v>
      </c>
      <c r="Y57" s="211">
        <v>6</v>
      </c>
      <c r="Z57" s="41">
        <v>46860996.699999996</v>
      </c>
      <c r="AA57" s="41">
        <v>46860996.699999996</v>
      </c>
      <c r="AB57" s="41">
        <v>8481955.370000001</v>
      </c>
      <c r="AC57" s="41">
        <v>38379041.329999998</v>
      </c>
      <c r="AD57" s="41">
        <v>5972527.6699999999</v>
      </c>
      <c r="AE57" s="41">
        <v>0</v>
      </c>
      <c r="AF57" s="41">
        <v>0</v>
      </c>
      <c r="AG57" s="41">
        <v>2219215.2400000002</v>
      </c>
      <c r="AH57" s="41">
        <v>792634.4</v>
      </c>
      <c r="AI57" s="41">
        <v>518693</v>
      </c>
      <c r="AJ57" s="41">
        <v>1814212.8199999998</v>
      </c>
      <c r="AK57" s="41">
        <v>0</v>
      </c>
      <c r="AL57" s="41">
        <v>5344755.46</v>
      </c>
      <c r="AM57" s="41">
        <v>277501.2</v>
      </c>
      <c r="AN57" s="41">
        <v>0</v>
      </c>
      <c r="AR57" s="212"/>
    </row>
    <row r="58" spans="1:44" x14ac:dyDescent="0.55000000000000004">
      <c r="A58" s="203">
        <v>53</v>
      </c>
      <c r="B58" s="204">
        <v>8</v>
      </c>
      <c r="C58" s="205" t="s">
        <v>93</v>
      </c>
      <c r="D58" s="38" t="s">
        <v>3</v>
      </c>
      <c r="E58" s="205" t="s">
        <v>305</v>
      </c>
      <c r="F58" s="206" t="s">
        <v>106</v>
      </c>
      <c r="G58" s="161">
        <v>420</v>
      </c>
      <c r="H58" s="207" t="s">
        <v>127</v>
      </c>
      <c r="I58" s="215">
        <v>5.0902610271047521</v>
      </c>
      <c r="J58" s="215">
        <v>4.6617533182925701</v>
      </c>
      <c r="K58" s="215">
        <v>3.4184251070646567</v>
      </c>
      <c r="L58" s="216">
        <v>668054924.53999996</v>
      </c>
      <c r="M58" s="216">
        <v>35730520.899999999</v>
      </c>
      <c r="N58" s="39">
        <v>0</v>
      </c>
      <c r="O58" s="40">
        <v>0</v>
      </c>
      <c r="P58" s="40">
        <v>0</v>
      </c>
      <c r="Q58" s="40" t="s">
        <v>341</v>
      </c>
      <c r="R58" s="40">
        <v>0</v>
      </c>
      <c r="S58" s="208">
        <v>3248229.1727272724</v>
      </c>
      <c r="T58" s="208">
        <v>18.697038490138553</v>
      </c>
      <c r="U58" s="213">
        <v>0.54576814365193749</v>
      </c>
      <c r="V58" s="209">
        <v>4450.6433884732478</v>
      </c>
      <c r="W58" s="210" t="s">
        <v>108</v>
      </c>
      <c r="X58" s="210">
        <v>17</v>
      </c>
      <c r="Y58" s="211">
        <v>13</v>
      </c>
      <c r="Z58" s="41">
        <v>558325180.66999996</v>
      </c>
      <c r="AA58" s="41">
        <v>558325180.66999996</v>
      </c>
      <c r="AB58" s="41">
        <v>163328188.62</v>
      </c>
      <c r="AC58" s="41">
        <v>394996992.04999995</v>
      </c>
      <c r="AD58" s="41">
        <v>196354331.28999996</v>
      </c>
      <c r="AE58" s="41">
        <v>45027660.920000002</v>
      </c>
      <c r="AF58" s="41">
        <v>0</v>
      </c>
      <c r="AG58" s="41">
        <v>22686143.84</v>
      </c>
      <c r="AH58" s="41">
        <v>24170304.870000001</v>
      </c>
      <c r="AI58" s="41">
        <v>1859184.8</v>
      </c>
      <c r="AJ58" s="41">
        <v>13014487.629999999</v>
      </c>
      <c r="AK58" s="41">
        <v>115200</v>
      </c>
      <c r="AL58" s="41">
        <v>106872982.06</v>
      </c>
      <c r="AM58" s="41">
        <v>7146919.7999999998</v>
      </c>
      <c r="AN58" s="41">
        <v>101963.75</v>
      </c>
      <c r="AR58" s="212"/>
    </row>
    <row r="59" spans="1:44" x14ac:dyDescent="0.55000000000000004">
      <c r="A59" s="203">
        <v>54</v>
      </c>
      <c r="B59" s="204">
        <v>8</v>
      </c>
      <c r="C59" s="205" t="s">
        <v>93</v>
      </c>
      <c r="D59" s="38" t="s">
        <v>39</v>
      </c>
      <c r="E59" s="205" t="s">
        <v>306</v>
      </c>
      <c r="F59" s="206" t="s">
        <v>105</v>
      </c>
      <c r="G59" s="161">
        <v>129</v>
      </c>
      <c r="H59" s="207" t="s">
        <v>125</v>
      </c>
      <c r="I59" s="215">
        <v>1.1076426946602362</v>
      </c>
      <c r="J59" s="215">
        <v>0.91955156799191295</v>
      </c>
      <c r="K59" s="215">
        <v>0.2744598753028169</v>
      </c>
      <c r="L59" s="216">
        <v>7763897.0499999998</v>
      </c>
      <c r="M59" s="216">
        <v>-8274949.8099999996</v>
      </c>
      <c r="N59" s="39">
        <v>3</v>
      </c>
      <c r="O59" s="40">
        <v>1</v>
      </c>
      <c r="P59" s="40">
        <v>0</v>
      </c>
      <c r="Q59" s="40">
        <v>10.3</v>
      </c>
      <c r="R59" s="40">
        <v>4</v>
      </c>
      <c r="S59" s="208">
        <v>-752268.16454545455</v>
      </c>
      <c r="T59" s="208">
        <v>-0.93824098372386389</v>
      </c>
      <c r="U59" s="213">
        <v>2.7451102149368942E-2</v>
      </c>
      <c r="V59" s="209">
        <v>79.015419100734803</v>
      </c>
      <c r="W59" s="210" t="s">
        <v>111</v>
      </c>
      <c r="X59" s="210">
        <v>13</v>
      </c>
      <c r="Y59" s="211">
        <v>10</v>
      </c>
      <c r="Z59" s="41">
        <v>19795846.09</v>
      </c>
      <c r="AA59" s="41">
        <v>19795846.09</v>
      </c>
      <c r="AB59" s="41">
        <v>72126557.909999996</v>
      </c>
      <c r="AC59" s="41">
        <v>-52330711.819999993</v>
      </c>
      <c r="AD59" s="41">
        <v>34909999.460000001</v>
      </c>
      <c r="AE59" s="41">
        <v>0</v>
      </c>
      <c r="AF59" s="41">
        <v>0</v>
      </c>
      <c r="AG59" s="41">
        <v>26371825.210000001</v>
      </c>
      <c r="AH59" s="41">
        <v>10107386.17</v>
      </c>
      <c r="AI59" s="41">
        <v>6362341.2400000002</v>
      </c>
      <c r="AJ59" s="41">
        <v>11119781.92</v>
      </c>
      <c r="AK59" s="41">
        <v>0</v>
      </c>
      <c r="AL59" s="41">
        <v>53961334.540000007</v>
      </c>
      <c r="AM59" s="41">
        <v>8664572.1999999993</v>
      </c>
      <c r="AN59" s="41">
        <v>419816</v>
      </c>
      <c r="AR59" s="212"/>
    </row>
    <row r="60" spans="1:44" x14ac:dyDescent="0.55000000000000004">
      <c r="A60" s="203">
        <v>55</v>
      </c>
      <c r="B60" s="204">
        <v>8</v>
      </c>
      <c r="C60" s="205" t="s">
        <v>93</v>
      </c>
      <c r="D60" s="38" t="s">
        <v>41</v>
      </c>
      <c r="E60" s="205" t="s">
        <v>307</v>
      </c>
      <c r="F60" s="206" t="s">
        <v>105</v>
      </c>
      <c r="G60" s="161">
        <v>30</v>
      </c>
      <c r="H60" s="207" t="s">
        <v>123</v>
      </c>
      <c r="I60" s="215">
        <v>1.0357730117601658</v>
      </c>
      <c r="J60" s="215">
        <v>0.9230447493020898</v>
      </c>
      <c r="K60" s="215">
        <v>0.36689154418235426</v>
      </c>
      <c r="L60" s="216">
        <v>871838.45</v>
      </c>
      <c r="M60" s="216">
        <v>143577.29</v>
      </c>
      <c r="N60" s="39">
        <v>3</v>
      </c>
      <c r="O60" s="40">
        <v>0</v>
      </c>
      <c r="P60" s="40">
        <v>0</v>
      </c>
      <c r="Q60" s="40" t="s">
        <v>341</v>
      </c>
      <c r="R60" s="40">
        <v>3</v>
      </c>
      <c r="S60" s="208">
        <v>13052.480909090909</v>
      </c>
      <c r="T60" s="208">
        <v>6.0722587116667261</v>
      </c>
      <c r="U60" s="213">
        <v>9.0822871456429505E-3</v>
      </c>
      <c r="V60" s="209">
        <v>29.216127140511375</v>
      </c>
      <c r="W60" s="210" t="s">
        <v>109</v>
      </c>
      <c r="X60" s="210">
        <v>5</v>
      </c>
      <c r="Y60" s="211">
        <v>3</v>
      </c>
      <c r="Z60" s="41">
        <v>8941661.3100000005</v>
      </c>
      <c r="AA60" s="41">
        <v>8941661.3100000005</v>
      </c>
      <c r="AB60" s="41">
        <v>24371401.989999998</v>
      </c>
      <c r="AC60" s="41">
        <v>-15429740.679999998</v>
      </c>
      <c r="AD60" s="41">
        <v>4682245.07</v>
      </c>
      <c r="AE60" s="41">
        <v>0</v>
      </c>
      <c r="AF60" s="41">
        <v>0</v>
      </c>
      <c r="AG60" s="41">
        <v>8780825.6199999992</v>
      </c>
      <c r="AH60" s="41">
        <v>2293405.9</v>
      </c>
      <c r="AI60" s="41">
        <v>4132775.5</v>
      </c>
      <c r="AJ60" s="41">
        <v>2459658.0499999998</v>
      </c>
      <c r="AK60" s="41">
        <v>110000</v>
      </c>
      <c r="AL60" s="41">
        <v>17776665.07</v>
      </c>
      <c r="AM60" s="41">
        <v>2590117</v>
      </c>
      <c r="AN60" s="41">
        <v>0</v>
      </c>
      <c r="AR60" s="212"/>
    </row>
    <row r="61" spans="1:44" x14ac:dyDescent="0.55000000000000004">
      <c r="A61" s="203">
        <v>56</v>
      </c>
      <c r="B61" s="204">
        <v>8</v>
      </c>
      <c r="C61" s="205" t="s">
        <v>93</v>
      </c>
      <c r="D61" s="38" t="s">
        <v>42</v>
      </c>
      <c r="E61" s="205" t="s">
        <v>308</v>
      </c>
      <c r="F61" s="206" t="s">
        <v>105</v>
      </c>
      <c r="G61" s="161">
        <v>30</v>
      </c>
      <c r="H61" s="207" t="s">
        <v>123</v>
      </c>
      <c r="I61" s="215">
        <v>1.4030705447230449</v>
      </c>
      <c r="J61" s="215">
        <v>1.2818374053912289</v>
      </c>
      <c r="K61" s="215">
        <v>0.65013335803686678</v>
      </c>
      <c r="L61" s="216">
        <v>7797456.4400000004</v>
      </c>
      <c r="M61" s="216">
        <v>2179545.62</v>
      </c>
      <c r="N61" s="39">
        <v>2</v>
      </c>
      <c r="O61" s="40">
        <v>0</v>
      </c>
      <c r="P61" s="40">
        <v>0</v>
      </c>
      <c r="Q61" s="40" t="s">
        <v>341</v>
      </c>
      <c r="R61" s="40">
        <v>2</v>
      </c>
      <c r="S61" s="208">
        <v>198140.51090909092</v>
      </c>
      <c r="T61" s="208">
        <v>3.5775605559474366</v>
      </c>
      <c r="U61" s="213">
        <v>6.4919711797397334E-2</v>
      </c>
      <c r="V61" s="209">
        <v>304.19601451254243</v>
      </c>
      <c r="W61" s="210" t="s">
        <v>109</v>
      </c>
      <c r="X61" s="210">
        <v>5</v>
      </c>
      <c r="Y61" s="211">
        <v>4</v>
      </c>
      <c r="Z61" s="41">
        <v>12576921.35</v>
      </c>
      <c r="AA61" s="41">
        <v>12576921.35</v>
      </c>
      <c r="AB61" s="41">
        <v>19345140.800000001</v>
      </c>
      <c r="AC61" s="41">
        <v>-6768219.4500000011</v>
      </c>
      <c r="AD61" s="41">
        <v>8813899.1899999995</v>
      </c>
      <c r="AE61" s="41">
        <v>0</v>
      </c>
      <c r="AF61" s="41">
        <v>0</v>
      </c>
      <c r="AG61" s="41">
        <v>6006469.4299999997</v>
      </c>
      <c r="AH61" s="41">
        <v>2320397.9700000002</v>
      </c>
      <c r="AI61" s="41">
        <v>3776949.01</v>
      </c>
      <c r="AJ61" s="41">
        <v>2265467.52</v>
      </c>
      <c r="AK61" s="41">
        <v>0</v>
      </c>
      <c r="AL61" s="41">
        <v>14369283.93</v>
      </c>
      <c r="AM61" s="41">
        <v>117882</v>
      </c>
      <c r="AN61" s="41">
        <v>0</v>
      </c>
      <c r="AR61" s="212"/>
    </row>
    <row r="62" spans="1:44" x14ac:dyDescent="0.55000000000000004">
      <c r="A62" s="203">
        <v>57</v>
      </c>
      <c r="B62" s="204">
        <v>8</v>
      </c>
      <c r="C62" s="205" t="s">
        <v>93</v>
      </c>
      <c r="D62" s="38" t="s">
        <v>74</v>
      </c>
      <c r="E62" s="205" t="s">
        <v>309</v>
      </c>
      <c r="F62" s="206" t="s">
        <v>106</v>
      </c>
      <c r="G62" s="161">
        <v>266</v>
      </c>
      <c r="H62" s="207" t="s">
        <v>130</v>
      </c>
      <c r="I62" s="215">
        <v>1.2195647975831632</v>
      </c>
      <c r="J62" s="215">
        <v>1.0542178962819595</v>
      </c>
      <c r="K62" s="215">
        <v>0.44331190657223929</v>
      </c>
      <c r="L62" s="216">
        <v>43767153.979999997</v>
      </c>
      <c r="M62" s="216">
        <v>212780352.19</v>
      </c>
      <c r="N62" s="39">
        <v>2</v>
      </c>
      <c r="O62" s="40">
        <v>0</v>
      </c>
      <c r="P62" s="40">
        <v>0</v>
      </c>
      <c r="Q62" s="40" t="s">
        <v>341</v>
      </c>
      <c r="R62" s="40">
        <v>2</v>
      </c>
      <c r="S62" s="208">
        <v>19343668.380909089</v>
      </c>
      <c r="T62" s="208">
        <v>0.20569170757325644</v>
      </c>
      <c r="U62" s="213">
        <v>6.4752388704019712E-2</v>
      </c>
      <c r="V62" s="209">
        <v>531.91650640480293</v>
      </c>
      <c r="W62" s="210" t="s">
        <v>114</v>
      </c>
      <c r="X62" s="210">
        <v>15</v>
      </c>
      <c r="Y62" s="211">
        <v>12</v>
      </c>
      <c r="Z62" s="41">
        <v>88367992.909999996</v>
      </c>
      <c r="AA62" s="41">
        <v>88367056.439999998</v>
      </c>
      <c r="AB62" s="41">
        <v>189886433.91000003</v>
      </c>
      <c r="AC62" s="41">
        <v>-101519377.47000003</v>
      </c>
      <c r="AD62" s="41">
        <v>118306860.78</v>
      </c>
      <c r="AE62" s="41">
        <v>9449500</v>
      </c>
      <c r="AF62" s="41">
        <v>0</v>
      </c>
      <c r="AG62" s="41">
        <v>42737875.390000001</v>
      </c>
      <c r="AH62" s="41">
        <v>57625524.630000003</v>
      </c>
      <c r="AI62" s="41">
        <v>13769521.300000001</v>
      </c>
      <c r="AJ62" s="41">
        <v>29931823.43</v>
      </c>
      <c r="AK62" s="41">
        <v>3800000</v>
      </c>
      <c r="AL62" s="41">
        <v>157314244.75</v>
      </c>
      <c r="AM62" s="41">
        <v>15674115.9</v>
      </c>
      <c r="AN62" s="41">
        <v>0</v>
      </c>
      <c r="AR62" s="212"/>
    </row>
    <row r="63" spans="1:44" x14ac:dyDescent="0.55000000000000004">
      <c r="A63" s="203">
        <v>58</v>
      </c>
      <c r="B63" s="204">
        <v>8</v>
      </c>
      <c r="C63" s="205" t="s">
        <v>93</v>
      </c>
      <c r="D63" s="38" t="s">
        <v>79</v>
      </c>
      <c r="E63" s="205" t="s">
        <v>310</v>
      </c>
      <c r="F63" s="206" t="s">
        <v>105</v>
      </c>
      <c r="G63" s="161">
        <v>30</v>
      </c>
      <c r="H63" s="207" t="s">
        <v>123</v>
      </c>
      <c r="I63" s="215">
        <v>6.273471053505161</v>
      </c>
      <c r="J63" s="215">
        <v>5.8906640421868364</v>
      </c>
      <c r="K63" s="215">
        <v>4.262680972367427</v>
      </c>
      <c r="L63" s="216">
        <v>42175232.859999999</v>
      </c>
      <c r="M63" s="216">
        <v>17731958.710000001</v>
      </c>
      <c r="N63" s="39">
        <v>0</v>
      </c>
      <c r="O63" s="40">
        <v>0</v>
      </c>
      <c r="P63" s="40">
        <v>0</v>
      </c>
      <c r="Q63" s="40" t="s">
        <v>341</v>
      </c>
      <c r="R63" s="40">
        <v>0</v>
      </c>
      <c r="S63" s="208">
        <v>1611996.2463636363</v>
      </c>
      <c r="T63" s="208">
        <v>2.3784869765242083</v>
      </c>
      <c r="U63" s="213">
        <v>0.58553667672000487</v>
      </c>
      <c r="V63" s="209">
        <v>1587.6240489365707</v>
      </c>
      <c r="W63" s="210" t="s">
        <v>109</v>
      </c>
      <c r="X63" s="210">
        <v>5</v>
      </c>
      <c r="Y63" s="211">
        <v>3</v>
      </c>
      <c r="Z63" s="41">
        <v>34091314.960000001</v>
      </c>
      <c r="AA63" s="41">
        <v>33649395.799999997</v>
      </c>
      <c r="AB63" s="41">
        <v>7997622.9000000004</v>
      </c>
      <c r="AC63" s="41">
        <v>25651772.899999999</v>
      </c>
      <c r="AD63" s="41">
        <v>3756471.69</v>
      </c>
      <c r="AE63" s="41">
        <v>0</v>
      </c>
      <c r="AF63" s="41">
        <v>0</v>
      </c>
      <c r="AG63" s="41">
        <v>1973236.41</v>
      </c>
      <c r="AH63" s="41">
        <v>849129.56</v>
      </c>
      <c r="AI63" s="41">
        <v>528365.5</v>
      </c>
      <c r="AJ63" s="41">
        <v>1281569.25</v>
      </c>
      <c r="AK63" s="41">
        <v>0</v>
      </c>
      <c r="AL63" s="41">
        <v>4632300.72</v>
      </c>
      <c r="AM63" s="41">
        <v>339709</v>
      </c>
      <c r="AN63" s="41">
        <v>369107.5</v>
      </c>
      <c r="AR63" s="212"/>
    </row>
    <row r="64" spans="1:44" x14ac:dyDescent="0.55000000000000004">
      <c r="A64" s="203">
        <v>59</v>
      </c>
      <c r="B64" s="204">
        <v>8</v>
      </c>
      <c r="C64" s="205" t="s">
        <v>93</v>
      </c>
      <c r="D64" s="38" t="s">
        <v>83</v>
      </c>
      <c r="E64" s="205" t="s">
        <v>311</v>
      </c>
      <c r="F64" s="206" t="s">
        <v>105</v>
      </c>
      <c r="G64" s="161">
        <v>15</v>
      </c>
      <c r="H64" s="207" t="s">
        <v>126</v>
      </c>
      <c r="I64" s="215">
        <v>1.1517914499315913</v>
      </c>
      <c r="J64" s="215">
        <v>1.0619079543291801</v>
      </c>
      <c r="K64" s="215">
        <v>0.38865811197628886</v>
      </c>
      <c r="L64" s="216">
        <v>3321590.5</v>
      </c>
      <c r="M64" s="216">
        <v>140801.49</v>
      </c>
      <c r="N64" s="39">
        <v>2</v>
      </c>
      <c r="O64" s="40">
        <v>0</v>
      </c>
      <c r="P64" s="40">
        <v>0</v>
      </c>
      <c r="Q64" s="40" t="s">
        <v>341</v>
      </c>
      <c r="R64" s="40">
        <v>2</v>
      </c>
      <c r="S64" s="208">
        <v>12800.135454545454</v>
      </c>
      <c r="T64" s="208">
        <v>23.590591974559363</v>
      </c>
      <c r="U64" s="213">
        <v>5.6639466008244266E-2</v>
      </c>
      <c r="V64" s="209">
        <v>217.86635838908566</v>
      </c>
      <c r="W64" s="210" t="s">
        <v>112</v>
      </c>
      <c r="X64" s="210">
        <v>2</v>
      </c>
      <c r="Y64" s="211">
        <v>1</v>
      </c>
      <c r="Z64" s="41">
        <v>8504847.2300000004</v>
      </c>
      <c r="AA64" s="41">
        <v>8499212.2300000004</v>
      </c>
      <c r="AB64" s="41">
        <v>21882592.870000001</v>
      </c>
      <c r="AC64" s="41">
        <v>-13383380.640000001</v>
      </c>
      <c r="AD64" s="41">
        <v>3925689.48</v>
      </c>
      <c r="AE64" s="41">
        <v>0</v>
      </c>
      <c r="AF64" s="41">
        <v>0</v>
      </c>
      <c r="AG64" s="41">
        <v>4687902.0199999996</v>
      </c>
      <c r="AH64" s="41">
        <v>3075495.3</v>
      </c>
      <c r="AI64" s="41">
        <v>2396324.4900000002</v>
      </c>
      <c r="AJ64" s="41">
        <v>7559106.1799999997</v>
      </c>
      <c r="AK64" s="41">
        <v>0</v>
      </c>
      <c r="AL64" s="41">
        <v>17718827.989999998</v>
      </c>
      <c r="AM64" s="41">
        <v>1856343</v>
      </c>
      <c r="AN64" s="41">
        <v>0</v>
      </c>
      <c r="AR64" s="212"/>
    </row>
    <row r="65" spans="1:44" x14ac:dyDescent="0.55000000000000004">
      <c r="A65" s="203">
        <v>60</v>
      </c>
      <c r="B65" s="204">
        <v>8</v>
      </c>
      <c r="C65" s="205" t="s">
        <v>93</v>
      </c>
      <c r="D65" s="38" t="s">
        <v>84</v>
      </c>
      <c r="E65" s="205" t="s">
        <v>312</v>
      </c>
      <c r="F65" s="206" t="s">
        <v>105</v>
      </c>
      <c r="G65" s="161">
        <v>30</v>
      </c>
      <c r="H65" s="207" t="s">
        <v>122</v>
      </c>
      <c r="I65" s="215">
        <v>2.0255796136298176</v>
      </c>
      <c r="J65" s="215">
        <v>1.7829214596531275</v>
      </c>
      <c r="K65" s="215">
        <v>1.068960664154639</v>
      </c>
      <c r="L65" s="216">
        <v>24449526.149999999</v>
      </c>
      <c r="M65" s="216">
        <v>656675.57999999996</v>
      </c>
      <c r="N65" s="39">
        <v>0</v>
      </c>
      <c r="O65" s="40">
        <v>0</v>
      </c>
      <c r="P65" s="40">
        <v>0</v>
      </c>
      <c r="Q65" s="40" t="s">
        <v>341</v>
      </c>
      <c r="R65" s="40">
        <v>0</v>
      </c>
      <c r="S65" s="208">
        <v>59697.78</v>
      </c>
      <c r="T65" s="208">
        <v>37.232275562919519</v>
      </c>
      <c r="U65" s="213">
        <v>0.2597992082832597</v>
      </c>
      <c r="V65" s="209">
        <v>480.74100731448345</v>
      </c>
      <c r="W65" s="210" t="s">
        <v>109</v>
      </c>
      <c r="X65" s="210">
        <v>6</v>
      </c>
      <c r="Y65" s="211">
        <v>4</v>
      </c>
      <c r="Z65" s="160">
        <v>25483718.050000001</v>
      </c>
      <c r="AA65" s="160">
        <v>25472818.050000001</v>
      </c>
      <c r="AB65" s="160">
        <v>23839715.439999998</v>
      </c>
      <c r="AC65" s="160">
        <v>1633102.6100000031</v>
      </c>
      <c r="AD65" s="160">
        <v>7039210.919999999</v>
      </c>
      <c r="AE65" s="160">
        <v>0</v>
      </c>
      <c r="AF65" s="160">
        <v>0</v>
      </c>
      <c r="AG65" s="160">
        <v>6742615.4000000004</v>
      </c>
      <c r="AH65" s="160">
        <v>1941808.1</v>
      </c>
      <c r="AI65" s="160">
        <v>2153390.5</v>
      </c>
      <c r="AJ65" s="160">
        <v>3444516.16</v>
      </c>
      <c r="AK65" s="160">
        <v>0</v>
      </c>
      <c r="AL65" s="160">
        <v>14282330.16</v>
      </c>
      <c r="AM65" s="160">
        <v>184885</v>
      </c>
      <c r="AN65" s="160">
        <v>143144</v>
      </c>
      <c r="AR65" s="212"/>
    </row>
    <row r="66" spans="1:44" x14ac:dyDescent="0.55000000000000004">
      <c r="A66" s="203">
        <v>61</v>
      </c>
      <c r="B66" s="204">
        <v>8</v>
      </c>
      <c r="C66" s="205" t="s">
        <v>93</v>
      </c>
      <c r="D66" s="38" t="s">
        <v>85</v>
      </c>
      <c r="E66" s="205" t="s">
        <v>313</v>
      </c>
      <c r="F66" s="206" t="s">
        <v>105</v>
      </c>
      <c r="G66" s="161">
        <v>30</v>
      </c>
      <c r="H66" s="207" t="s">
        <v>123</v>
      </c>
      <c r="I66" s="215">
        <v>1.7944667820646767</v>
      </c>
      <c r="J66" s="215">
        <v>1.4277973025352357</v>
      </c>
      <c r="K66" s="215">
        <v>0.57218865762153415</v>
      </c>
      <c r="L66" s="216">
        <v>10497377.380000001</v>
      </c>
      <c r="M66" s="216">
        <v>209619.21</v>
      </c>
      <c r="N66" s="39">
        <v>1</v>
      </c>
      <c r="O66" s="40">
        <v>0</v>
      </c>
      <c r="P66" s="40">
        <v>0</v>
      </c>
      <c r="Q66" s="40" t="s">
        <v>341</v>
      </c>
      <c r="R66" s="40">
        <v>1</v>
      </c>
      <c r="S66" s="208">
        <v>19056.291818181817</v>
      </c>
      <c r="T66" s="208">
        <v>50.078317631289622</v>
      </c>
      <c r="U66" s="213">
        <v>0.13278768911592814</v>
      </c>
      <c r="V66" s="209">
        <v>275.83302362246104</v>
      </c>
      <c r="W66" s="210" t="s">
        <v>109</v>
      </c>
      <c r="X66" s="210">
        <v>5</v>
      </c>
      <c r="Y66" s="211">
        <v>4</v>
      </c>
      <c r="Z66" s="41">
        <v>7560391.959999999</v>
      </c>
      <c r="AA66" s="41">
        <v>7560391.959999999</v>
      </c>
      <c r="AB66" s="41">
        <v>13213110.500000002</v>
      </c>
      <c r="AC66" s="41">
        <v>-5652718.5400000028</v>
      </c>
      <c r="AD66" s="41">
        <v>7368022.8100000005</v>
      </c>
      <c r="AE66" s="41">
        <v>0</v>
      </c>
      <c r="AF66" s="41">
        <v>0</v>
      </c>
      <c r="AG66" s="41">
        <v>4475244.29</v>
      </c>
      <c r="AH66" s="41">
        <v>1848698.7</v>
      </c>
      <c r="AI66" s="41">
        <v>2081117.8</v>
      </c>
      <c r="AJ66" s="41">
        <v>1139727.81</v>
      </c>
      <c r="AK66" s="41">
        <v>935000</v>
      </c>
      <c r="AL66" s="41">
        <v>10479788.600000001</v>
      </c>
      <c r="AM66" s="41">
        <v>274166</v>
      </c>
      <c r="AN66" s="41">
        <v>0</v>
      </c>
      <c r="AR66" s="212"/>
    </row>
    <row r="67" spans="1:44" x14ac:dyDescent="0.55000000000000004">
      <c r="A67" s="203">
        <v>62</v>
      </c>
      <c r="B67" s="204">
        <v>8</v>
      </c>
      <c r="C67" s="205" t="s">
        <v>90</v>
      </c>
      <c r="D67" s="38" t="s">
        <v>1</v>
      </c>
      <c r="E67" s="205" t="s">
        <v>314</v>
      </c>
      <c r="F67" s="206" t="s">
        <v>106</v>
      </c>
      <c r="G67" s="214">
        <v>353</v>
      </c>
      <c r="H67" s="15" t="s">
        <v>121</v>
      </c>
      <c r="I67" s="215">
        <v>4.121688403757263</v>
      </c>
      <c r="J67" s="215">
        <v>3.8288354664463071</v>
      </c>
      <c r="K67" s="215">
        <v>2.1634989428095648</v>
      </c>
      <c r="L67" s="216">
        <v>418367078.81999999</v>
      </c>
      <c r="M67" s="216">
        <v>90360989.579999998</v>
      </c>
      <c r="N67" s="39">
        <v>0</v>
      </c>
      <c r="O67" s="40">
        <v>0</v>
      </c>
      <c r="P67" s="40">
        <v>0</v>
      </c>
      <c r="Q67" s="40" t="s">
        <v>341</v>
      </c>
      <c r="R67" s="40">
        <v>0</v>
      </c>
      <c r="S67" s="208">
        <v>8214635.416363636</v>
      </c>
      <c r="T67" s="208">
        <v>4.6299523806078264</v>
      </c>
      <c r="U67" s="213">
        <v>0.46066093870894786</v>
      </c>
      <c r="V67" s="209">
        <v>3058.2388802631576</v>
      </c>
      <c r="W67" s="210" t="s">
        <v>108</v>
      </c>
      <c r="X67" s="210">
        <v>16</v>
      </c>
      <c r="Y67" s="211">
        <v>13</v>
      </c>
      <c r="Z67" s="41">
        <v>289951018.69999999</v>
      </c>
      <c r="AA67" s="41">
        <v>289951018.69999999</v>
      </c>
      <c r="AB67" s="41">
        <v>127826487.11999999</v>
      </c>
      <c r="AC67" s="41">
        <v>162124531.57999998</v>
      </c>
      <c r="AD67" s="41">
        <v>207326246.87</v>
      </c>
      <c r="AE67" s="41">
        <v>39305576.560000002</v>
      </c>
      <c r="AF67" s="41">
        <v>0</v>
      </c>
      <c r="AG67" s="41">
        <v>16145389.83</v>
      </c>
      <c r="AH67" s="41">
        <v>13374049.18</v>
      </c>
      <c r="AI67" s="41">
        <v>750253</v>
      </c>
      <c r="AJ67" s="41">
        <v>7324049.4299999997</v>
      </c>
      <c r="AK67" s="41">
        <v>0</v>
      </c>
      <c r="AL67" s="41">
        <v>76899318</v>
      </c>
      <c r="AM67" s="41">
        <v>7428320</v>
      </c>
      <c r="AN67" s="41">
        <v>26184</v>
      </c>
      <c r="AR67" s="212"/>
    </row>
    <row r="68" spans="1:44" x14ac:dyDescent="0.55000000000000004">
      <c r="A68" s="203">
        <v>63</v>
      </c>
      <c r="B68" s="204">
        <v>8</v>
      </c>
      <c r="C68" s="205" t="s">
        <v>90</v>
      </c>
      <c r="D68" s="38" t="s">
        <v>6</v>
      </c>
      <c r="E68" s="205" t="s">
        <v>315</v>
      </c>
      <c r="F68" s="206" t="s">
        <v>105</v>
      </c>
      <c r="G68" s="161">
        <v>60</v>
      </c>
      <c r="H68" s="207" t="s">
        <v>124</v>
      </c>
      <c r="I68" s="215">
        <v>1.4593064022026665</v>
      </c>
      <c r="J68" s="215">
        <v>1.2189882116171584</v>
      </c>
      <c r="K68" s="215">
        <v>0.83641411316231484</v>
      </c>
      <c r="L68" s="216">
        <v>16393743.710000001</v>
      </c>
      <c r="M68" s="216">
        <v>-14151578.390000001</v>
      </c>
      <c r="N68" s="39">
        <v>1</v>
      </c>
      <c r="O68" s="40">
        <v>1</v>
      </c>
      <c r="P68" s="40">
        <v>0</v>
      </c>
      <c r="Q68" s="40">
        <v>12.7</v>
      </c>
      <c r="R68" s="40">
        <v>2</v>
      </c>
      <c r="S68" s="208">
        <v>-1286507.1263636365</v>
      </c>
      <c r="T68" s="208">
        <v>-1.1584392396528993</v>
      </c>
      <c r="U68" s="213">
        <v>8.6343881784441051E-2</v>
      </c>
      <c r="V68" s="209">
        <v>177.15879821044555</v>
      </c>
      <c r="W68" s="210" t="s">
        <v>110</v>
      </c>
      <c r="X68" s="210">
        <v>10</v>
      </c>
      <c r="Y68" s="211">
        <v>9</v>
      </c>
      <c r="Z68" s="41">
        <v>29853619.59</v>
      </c>
      <c r="AA68" s="41">
        <v>29853619.59</v>
      </c>
      <c r="AB68" s="41">
        <v>35692391.029999986</v>
      </c>
      <c r="AC68" s="41">
        <v>-5838771.4399999864</v>
      </c>
      <c r="AD68" s="41">
        <v>12929353.799999999</v>
      </c>
      <c r="AE68" s="41">
        <v>0</v>
      </c>
      <c r="AF68" s="41">
        <v>0</v>
      </c>
      <c r="AG68" s="41">
        <v>14227042</v>
      </c>
      <c r="AH68" s="41">
        <v>4991028.78</v>
      </c>
      <c r="AI68" s="41">
        <v>3995931.11</v>
      </c>
      <c r="AJ68" s="41">
        <v>5297025.2</v>
      </c>
      <c r="AK68" s="41">
        <v>1309580</v>
      </c>
      <c r="AL68" s="41">
        <v>29820607.09</v>
      </c>
      <c r="AM68" s="41">
        <v>1728255.9</v>
      </c>
      <c r="AN68" s="41">
        <v>0</v>
      </c>
      <c r="AR68" s="212"/>
    </row>
    <row r="69" spans="1:44" x14ac:dyDescent="0.55000000000000004">
      <c r="A69" s="203">
        <v>64</v>
      </c>
      <c r="B69" s="204">
        <v>8</v>
      </c>
      <c r="C69" s="205" t="s">
        <v>90</v>
      </c>
      <c r="D69" s="38" t="s">
        <v>7</v>
      </c>
      <c r="E69" s="205" t="s">
        <v>316</v>
      </c>
      <c r="F69" s="206" t="s">
        <v>105</v>
      </c>
      <c r="G69" s="161">
        <v>40</v>
      </c>
      <c r="H69" s="207" t="s">
        <v>122</v>
      </c>
      <c r="I69" s="215">
        <v>2.13766272871068</v>
      </c>
      <c r="J69" s="215">
        <v>1.8569245374954511</v>
      </c>
      <c r="K69" s="215">
        <v>1.3940717861848209</v>
      </c>
      <c r="L69" s="216">
        <v>18025570.870000001</v>
      </c>
      <c r="M69" s="216">
        <v>-9313543.8200000003</v>
      </c>
      <c r="N69" s="39">
        <v>0</v>
      </c>
      <c r="O69" s="40">
        <v>1</v>
      </c>
      <c r="P69" s="40">
        <v>0</v>
      </c>
      <c r="Q69" s="40">
        <v>21.2</v>
      </c>
      <c r="R69" s="40">
        <v>1</v>
      </c>
      <c r="S69" s="208">
        <v>-846685.80181818188</v>
      </c>
      <c r="T69" s="208">
        <v>-1.9354148343932955</v>
      </c>
      <c r="U69" s="213">
        <v>0.12891139612918856</v>
      </c>
      <c r="V69" s="209">
        <v>277.00111980207151</v>
      </c>
      <c r="W69" s="210" t="s">
        <v>109</v>
      </c>
      <c r="X69" s="210">
        <v>6</v>
      </c>
      <c r="Y69" s="211">
        <v>7</v>
      </c>
      <c r="Z69" s="41">
        <v>22088215.73</v>
      </c>
      <c r="AA69" s="41">
        <v>22088215.73</v>
      </c>
      <c r="AB69" s="41">
        <v>15844389.040000001</v>
      </c>
      <c r="AC69" s="41">
        <v>6243826.6899999995</v>
      </c>
      <c r="AD69" s="41">
        <v>6596296.629999999</v>
      </c>
      <c r="AE69" s="41">
        <v>0</v>
      </c>
      <c r="AF69" s="41">
        <v>0</v>
      </c>
      <c r="AG69" s="41">
        <v>4165142.84</v>
      </c>
      <c r="AH69" s="41">
        <v>1039092.62</v>
      </c>
      <c r="AI69" s="41">
        <v>1141330</v>
      </c>
      <c r="AJ69" s="41">
        <v>4989576.7</v>
      </c>
      <c r="AK69" s="41">
        <v>457000</v>
      </c>
      <c r="AL69" s="41">
        <v>11792142.16</v>
      </c>
      <c r="AM69" s="41">
        <v>570344</v>
      </c>
      <c r="AN69" s="41">
        <v>0</v>
      </c>
      <c r="AR69" s="212"/>
    </row>
    <row r="70" spans="1:44" x14ac:dyDescent="0.55000000000000004">
      <c r="A70" s="203">
        <v>65</v>
      </c>
      <c r="B70" s="204">
        <v>8</v>
      </c>
      <c r="C70" s="205" t="s">
        <v>90</v>
      </c>
      <c r="D70" s="38" t="s">
        <v>8</v>
      </c>
      <c r="E70" s="205" t="s">
        <v>317</v>
      </c>
      <c r="F70" s="206" t="s">
        <v>105</v>
      </c>
      <c r="G70" s="161">
        <v>90</v>
      </c>
      <c r="H70" s="207" t="s">
        <v>128</v>
      </c>
      <c r="I70" s="215">
        <v>1.0577791961863814</v>
      </c>
      <c r="J70" s="215">
        <v>0.9343431786356432</v>
      </c>
      <c r="K70" s="215">
        <v>0.47948091712924545</v>
      </c>
      <c r="L70" s="216">
        <v>3298072.42</v>
      </c>
      <c r="M70" s="216">
        <v>-12863359.779999999</v>
      </c>
      <c r="N70" s="39">
        <v>3</v>
      </c>
      <c r="O70" s="40">
        <v>1</v>
      </c>
      <c r="P70" s="40">
        <v>2</v>
      </c>
      <c r="Q70" s="40">
        <v>2.8</v>
      </c>
      <c r="R70" s="40">
        <v>6</v>
      </c>
      <c r="S70" s="208">
        <v>-1169396.3436363635</v>
      </c>
      <c r="T70" s="208">
        <v>-0.25639276801756378</v>
      </c>
      <c r="U70" s="213">
        <v>1.4489828448798231E-2</v>
      </c>
      <c r="V70" s="209">
        <v>30.144709893243636</v>
      </c>
      <c r="W70" s="210" t="s">
        <v>111</v>
      </c>
      <c r="X70" s="210">
        <v>12</v>
      </c>
      <c r="Y70" s="211">
        <v>10</v>
      </c>
      <c r="Z70" s="41">
        <v>27369068.68</v>
      </c>
      <c r="AA70" s="41">
        <v>27369068.68</v>
      </c>
      <c r="AB70" s="41">
        <v>57080621.360000007</v>
      </c>
      <c r="AC70" s="41">
        <v>-29711552.680000007</v>
      </c>
      <c r="AD70" s="41">
        <v>22466006.539999999</v>
      </c>
      <c r="AE70" s="41">
        <v>0</v>
      </c>
      <c r="AF70" s="41">
        <v>0</v>
      </c>
      <c r="AG70" s="41">
        <v>17593077.780000001</v>
      </c>
      <c r="AH70" s="41">
        <v>7504211.3300000001</v>
      </c>
      <c r="AI70" s="41">
        <v>12779040</v>
      </c>
      <c r="AJ70" s="41">
        <v>6966142.0599999996</v>
      </c>
      <c r="AK70" s="41">
        <v>0</v>
      </c>
      <c r="AL70" s="41">
        <v>44842471.170000002</v>
      </c>
      <c r="AM70" s="41">
        <v>6418495</v>
      </c>
      <c r="AN70" s="41">
        <v>0</v>
      </c>
      <c r="AR70" s="212"/>
    </row>
    <row r="71" spans="1:44" x14ac:dyDescent="0.55000000000000004">
      <c r="A71" s="203">
        <v>66</v>
      </c>
      <c r="B71" s="204">
        <v>8</v>
      </c>
      <c r="C71" s="205" t="s">
        <v>90</v>
      </c>
      <c r="D71" s="38" t="s">
        <v>9</v>
      </c>
      <c r="E71" s="205" t="s">
        <v>318</v>
      </c>
      <c r="F71" s="206" t="s">
        <v>105</v>
      </c>
      <c r="G71" s="161">
        <v>40</v>
      </c>
      <c r="H71" s="207" t="s">
        <v>124</v>
      </c>
      <c r="I71" s="215">
        <v>1.1189626521051854</v>
      </c>
      <c r="J71" s="215">
        <v>0.88688838702893114</v>
      </c>
      <c r="K71" s="215">
        <v>0.64569104677339728</v>
      </c>
      <c r="L71" s="216">
        <v>3430807.28</v>
      </c>
      <c r="M71" s="216">
        <v>-21478212.07</v>
      </c>
      <c r="N71" s="39">
        <v>3</v>
      </c>
      <c r="O71" s="40">
        <v>1</v>
      </c>
      <c r="P71" s="40">
        <v>2</v>
      </c>
      <c r="Q71" s="40">
        <v>1.7</v>
      </c>
      <c r="R71" s="40">
        <v>6</v>
      </c>
      <c r="S71" s="208">
        <v>-1952564.7336363636</v>
      </c>
      <c r="T71" s="208">
        <v>-0.15973430510968969</v>
      </c>
      <c r="U71" s="213">
        <v>2.194527920574393E-2</v>
      </c>
      <c r="V71" s="209">
        <v>50.523632722185404</v>
      </c>
      <c r="W71" s="210" t="s">
        <v>110</v>
      </c>
      <c r="X71" s="210">
        <v>10</v>
      </c>
      <c r="Y71" s="211">
        <v>7</v>
      </c>
      <c r="Z71" s="41">
        <v>18621319.420000002</v>
      </c>
      <c r="AA71" s="41">
        <v>18621319.420000002</v>
      </c>
      <c r="AB71" s="41">
        <v>28839364.450000003</v>
      </c>
      <c r="AC71" s="41">
        <v>-10218045.030000001</v>
      </c>
      <c r="AD71" s="41">
        <v>5923590.8399999999</v>
      </c>
      <c r="AE71" s="41">
        <v>0</v>
      </c>
      <c r="AF71" s="41">
        <v>0</v>
      </c>
      <c r="AG71" s="41">
        <v>7449118.46</v>
      </c>
      <c r="AH71" s="41">
        <v>3660968.23</v>
      </c>
      <c r="AI71" s="41">
        <v>2161855</v>
      </c>
      <c r="AJ71" s="41">
        <v>10085705.780000001</v>
      </c>
      <c r="AK71" s="41">
        <v>0.03</v>
      </c>
      <c r="AL71" s="41">
        <v>23357647.5</v>
      </c>
      <c r="AM71" s="41">
        <v>959484.5</v>
      </c>
      <c r="AN71" s="41">
        <v>9600</v>
      </c>
      <c r="AR71" s="212"/>
    </row>
    <row r="72" spans="1:44" x14ac:dyDescent="0.55000000000000004">
      <c r="A72" s="203">
        <v>67</v>
      </c>
      <c r="B72" s="204">
        <v>8</v>
      </c>
      <c r="C72" s="205" t="s">
        <v>90</v>
      </c>
      <c r="D72" s="38" t="s">
        <v>80</v>
      </c>
      <c r="E72" s="205" t="s">
        <v>319</v>
      </c>
      <c r="F72" s="206" t="s">
        <v>105</v>
      </c>
      <c r="G72" s="161">
        <v>30</v>
      </c>
      <c r="H72" s="207" t="s">
        <v>123</v>
      </c>
      <c r="I72" s="215">
        <v>1.3185790204566246</v>
      </c>
      <c r="J72" s="215">
        <v>1.1452948397038869</v>
      </c>
      <c r="K72" s="215">
        <v>0.78176189033747245</v>
      </c>
      <c r="L72" s="216">
        <v>7590351.0599999996</v>
      </c>
      <c r="M72" s="216">
        <v>-19345993.600000001</v>
      </c>
      <c r="N72" s="39">
        <v>2</v>
      </c>
      <c r="O72" s="40">
        <v>1</v>
      </c>
      <c r="P72" s="40">
        <v>1</v>
      </c>
      <c r="Q72" s="40">
        <v>4.3</v>
      </c>
      <c r="R72" s="40">
        <v>4</v>
      </c>
      <c r="S72" s="208">
        <v>-1758726.6909090912</v>
      </c>
      <c r="T72" s="208">
        <v>-0.39234743983374415</v>
      </c>
      <c r="U72" s="213">
        <v>6.6288282233832541E-2</v>
      </c>
      <c r="V72" s="209">
        <v>203.62022319392653</v>
      </c>
      <c r="W72" s="210" t="s">
        <v>109</v>
      </c>
      <c r="X72" s="210">
        <v>5</v>
      </c>
      <c r="Y72" s="211">
        <v>5</v>
      </c>
      <c r="Z72" s="41">
        <v>18625982.290000003</v>
      </c>
      <c r="AA72" s="41">
        <v>18625982.290000003</v>
      </c>
      <c r="AB72" s="41">
        <v>23825646.299999997</v>
      </c>
      <c r="AC72" s="41">
        <v>-5199664.0099999942</v>
      </c>
      <c r="AD72" s="41">
        <v>7321496.7600000007</v>
      </c>
      <c r="AE72" s="41">
        <v>0</v>
      </c>
      <c r="AF72" s="41">
        <v>0</v>
      </c>
      <c r="AG72" s="41">
        <v>6366858.9500000002</v>
      </c>
      <c r="AH72" s="41">
        <v>2371080.9500000002</v>
      </c>
      <c r="AI72" s="41">
        <v>4285615.2</v>
      </c>
      <c r="AJ72" s="41">
        <v>4319187.1000000006</v>
      </c>
      <c r="AK72" s="41">
        <v>0</v>
      </c>
      <c r="AL72" s="41">
        <v>17342742.200000003</v>
      </c>
      <c r="AM72" s="41">
        <v>962837.15</v>
      </c>
      <c r="AN72" s="41">
        <v>312087</v>
      </c>
      <c r="AR72" s="212"/>
    </row>
    <row r="73" spans="1:44" x14ac:dyDescent="0.55000000000000004">
      <c r="A73" s="203">
        <v>68</v>
      </c>
      <c r="B73" s="204">
        <v>8</v>
      </c>
      <c r="C73" s="205" t="s">
        <v>91</v>
      </c>
      <c r="D73" s="38" t="s">
        <v>0</v>
      </c>
      <c r="E73" s="205" t="s">
        <v>320</v>
      </c>
      <c r="F73" s="206" t="s">
        <v>104</v>
      </c>
      <c r="G73" s="161">
        <v>1143</v>
      </c>
      <c r="H73" s="207" t="s">
        <v>132</v>
      </c>
      <c r="I73" s="215">
        <v>2.3667196492897573</v>
      </c>
      <c r="J73" s="215">
        <v>2.1350970264468958</v>
      </c>
      <c r="K73" s="215">
        <v>1.1995663489159678</v>
      </c>
      <c r="L73" s="216">
        <v>1366150913.7</v>
      </c>
      <c r="M73" s="216">
        <v>-125800395.7</v>
      </c>
      <c r="N73" s="39">
        <v>0</v>
      </c>
      <c r="O73" s="40">
        <v>1</v>
      </c>
      <c r="P73" s="40">
        <v>0</v>
      </c>
      <c r="Q73" s="40">
        <v>119.4</v>
      </c>
      <c r="R73" s="40">
        <v>1</v>
      </c>
      <c r="S73" s="208">
        <v>-11436399.609090909</v>
      </c>
      <c r="T73" s="208">
        <v>-10.859671037584821</v>
      </c>
      <c r="U73" s="213">
        <v>0.33807924479858625</v>
      </c>
      <c r="V73" s="209">
        <v>3410.4236439072247</v>
      </c>
      <c r="W73" s="210" t="s">
        <v>113</v>
      </c>
      <c r="X73" s="210">
        <v>20</v>
      </c>
      <c r="Y73" s="211">
        <v>14</v>
      </c>
      <c r="Z73" s="41">
        <v>1199067171.1400001</v>
      </c>
      <c r="AA73" s="41">
        <v>1199033041.1400001</v>
      </c>
      <c r="AB73" s="41">
        <v>999583868.1400001</v>
      </c>
      <c r="AC73" s="41">
        <v>199449173</v>
      </c>
      <c r="AD73" s="41">
        <v>872182867.82999992</v>
      </c>
      <c r="AE73" s="41">
        <v>443063692.86000001</v>
      </c>
      <c r="AF73" s="41">
        <v>0</v>
      </c>
      <c r="AG73" s="41">
        <v>38151986</v>
      </c>
      <c r="AH73" s="41">
        <v>76900822.269999996</v>
      </c>
      <c r="AI73" s="41">
        <v>3154080</v>
      </c>
      <c r="AJ73" s="41">
        <v>84017831.569999993</v>
      </c>
      <c r="AK73" s="41">
        <v>1048000</v>
      </c>
      <c r="AL73" s="41">
        <v>646336412.70000005</v>
      </c>
      <c r="AM73" s="41">
        <v>37066567.490000002</v>
      </c>
      <c r="AN73" s="41">
        <v>350</v>
      </c>
      <c r="AR73" s="212"/>
    </row>
    <row r="74" spans="1:44" x14ac:dyDescent="0.55000000000000004">
      <c r="A74" s="203">
        <v>69</v>
      </c>
      <c r="B74" s="204">
        <v>8</v>
      </c>
      <c r="C74" s="205" t="s">
        <v>91</v>
      </c>
      <c r="D74" s="38" t="s">
        <v>10</v>
      </c>
      <c r="E74" s="205" t="s">
        <v>321</v>
      </c>
      <c r="F74" s="206" t="s">
        <v>105</v>
      </c>
      <c r="G74" s="161">
        <v>60</v>
      </c>
      <c r="H74" s="207" t="s">
        <v>124</v>
      </c>
      <c r="I74" s="215">
        <v>1.0027004648989253</v>
      </c>
      <c r="J74" s="215">
        <v>0.78670768862453144</v>
      </c>
      <c r="K74" s="215">
        <v>0.37473722584523461</v>
      </c>
      <c r="L74" s="216">
        <v>82033.61</v>
      </c>
      <c r="M74" s="216">
        <v>-1832374.6</v>
      </c>
      <c r="N74" s="39">
        <v>3</v>
      </c>
      <c r="O74" s="40">
        <v>1</v>
      </c>
      <c r="P74" s="40">
        <v>2</v>
      </c>
      <c r="Q74" s="40">
        <v>0.4</v>
      </c>
      <c r="R74" s="40">
        <v>6</v>
      </c>
      <c r="S74" s="208">
        <v>-166579.50909090909</v>
      </c>
      <c r="T74" s="208">
        <v>-4.476901720859916E-2</v>
      </c>
      <c r="U74" s="213">
        <v>5.5894307115400338E-4</v>
      </c>
      <c r="V74" s="209">
        <v>1.2493886595896984</v>
      </c>
      <c r="W74" s="210" t="s">
        <v>110</v>
      </c>
      <c r="X74" s="210">
        <v>10</v>
      </c>
      <c r="Y74" s="211">
        <v>8</v>
      </c>
      <c r="Z74" s="41">
        <v>11383613.040000001</v>
      </c>
      <c r="AA74" s="41">
        <v>11383613.040000001</v>
      </c>
      <c r="AB74" s="41">
        <v>30377587.960000005</v>
      </c>
      <c r="AC74" s="41">
        <v>-18993974.920000002</v>
      </c>
      <c r="AD74" s="41">
        <v>11832649.9</v>
      </c>
      <c r="AE74" s="41">
        <v>0</v>
      </c>
      <c r="AF74" s="41">
        <v>0</v>
      </c>
      <c r="AG74" s="41">
        <v>15148865.140000001</v>
      </c>
      <c r="AH74" s="41">
        <v>4097486.56</v>
      </c>
      <c r="AI74" s="41">
        <v>5939441</v>
      </c>
      <c r="AJ74" s="41">
        <v>2002715.2000000002</v>
      </c>
      <c r="AK74" s="41">
        <v>0</v>
      </c>
      <c r="AL74" s="41">
        <v>27188507.899999999</v>
      </c>
      <c r="AM74" s="41">
        <v>817728</v>
      </c>
      <c r="AN74" s="41">
        <v>1093735.69</v>
      </c>
      <c r="AR74" s="212"/>
    </row>
    <row r="75" spans="1:44" x14ac:dyDescent="0.55000000000000004">
      <c r="A75" s="203">
        <v>70</v>
      </c>
      <c r="B75" s="204">
        <v>8</v>
      </c>
      <c r="C75" s="205" t="s">
        <v>91</v>
      </c>
      <c r="D75" s="38" t="s">
        <v>11</v>
      </c>
      <c r="E75" s="205" t="s">
        <v>322</v>
      </c>
      <c r="F75" s="206" t="s">
        <v>105</v>
      </c>
      <c r="G75" s="161">
        <v>60</v>
      </c>
      <c r="H75" s="207" t="s">
        <v>186</v>
      </c>
      <c r="I75" s="215">
        <v>0.98606286219555084</v>
      </c>
      <c r="J75" s="215">
        <v>0.69436106075145687</v>
      </c>
      <c r="K75" s="215">
        <v>0.3519574328788167</v>
      </c>
      <c r="L75" s="216">
        <v>-381395.62</v>
      </c>
      <c r="M75" s="216">
        <v>4123171.15</v>
      </c>
      <c r="N75" s="39">
        <v>3</v>
      </c>
      <c r="O75" s="40">
        <v>1</v>
      </c>
      <c r="P75" s="40">
        <v>0</v>
      </c>
      <c r="Q75" s="40">
        <v>1</v>
      </c>
      <c r="R75" s="40">
        <v>4</v>
      </c>
      <c r="S75" s="208">
        <v>374833.74090909091</v>
      </c>
      <c r="T75" s="208">
        <v>-9.2500555064273765E-2</v>
      </c>
      <c r="U75" s="213">
        <v>-2.8933858070700393E-3</v>
      </c>
      <c r="V75" s="209">
        <v>-6.0976469271599409</v>
      </c>
      <c r="W75" s="210" t="s">
        <v>110</v>
      </c>
      <c r="X75" s="210">
        <v>9</v>
      </c>
      <c r="Y75" s="211">
        <v>8</v>
      </c>
      <c r="Z75" s="41">
        <v>9631462.7300000004</v>
      </c>
      <c r="AA75" s="41">
        <v>9631462.7300000004</v>
      </c>
      <c r="AB75" s="41">
        <v>27365419.310000002</v>
      </c>
      <c r="AC75" s="41">
        <v>-17733956.580000002</v>
      </c>
      <c r="AD75" s="41">
        <v>8645903.6899999995</v>
      </c>
      <c r="AE75" s="41">
        <v>0</v>
      </c>
      <c r="AF75" s="41">
        <v>0</v>
      </c>
      <c r="AG75" s="41">
        <v>11018271.27</v>
      </c>
      <c r="AH75" s="41">
        <v>4318671.7</v>
      </c>
      <c r="AI75" s="41">
        <v>6705473</v>
      </c>
      <c r="AJ75" s="41">
        <v>3250430.07</v>
      </c>
      <c r="AK75" s="41">
        <v>0</v>
      </c>
      <c r="AL75" s="41">
        <v>25292846.039999999</v>
      </c>
      <c r="AM75" s="41">
        <v>1323735</v>
      </c>
      <c r="AN75" s="41">
        <v>0</v>
      </c>
      <c r="AR75" s="212"/>
    </row>
    <row r="76" spans="1:44" x14ac:dyDescent="0.55000000000000004">
      <c r="A76" s="203">
        <v>71</v>
      </c>
      <c r="B76" s="204">
        <v>8</v>
      </c>
      <c r="C76" s="205" t="s">
        <v>91</v>
      </c>
      <c r="D76" s="38" t="s">
        <v>12</v>
      </c>
      <c r="E76" s="205" t="s">
        <v>323</v>
      </c>
      <c r="F76" s="206" t="s">
        <v>106</v>
      </c>
      <c r="G76" s="161">
        <v>280</v>
      </c>
      <c r="H76" s="207" t="s">
        <v>121</v>
      </c>
      <c r="I76" s="215">
        <v>1.3998749588913471</v>
      </c>
      <c r="J76" s="215">
        <v>1.2773872170939471</v>
      </c>
      <c r="K76" s="215">
        <v>0.71874600635578778</v>
      </c>
      <c r="L76" s="216">
        <v>84235202.980000004</v>
      </c>
      <c r="M76" s="216">
        <v>-56889028.340000004</v>
      </c>
      <c r="N76" s="39">
        <v>2</v>
      </c>
      <c r="O76" s="40">
        <v>1</v>
      </c>
      <c r="P76" s="40">
        <v>0</v>
      </c>
      <c r="Q76" s="40">
        <v>16.2</v>
      </c>
      <c r="R76" s="40">
        <v>3</v>
      </c>
      <c r="S76" s="208">
        <v>-5171729.8490909096</v>
      </c>
      <c r="T76" s="208">
        <v>-1.4806932977755267</v>
      </c>
      <c r="U76" s="213">
        <v>0.1267580539028976</v>
      </c>
      <c r="V76" s="209">
        <v>714.49949089860388</v>
      </c>
      <c r="W76" s="210" t="s">
        <v>108</v>
      </c>
      <c r="X76" s="210">
        <v>16</v>
      </c>
      <c r="Y76" s="211">
        <v>12</v>
      </c>
      <c r="Z76" s="41">
        <v>151406619.47</v>
      </c>
      <c r="AA76" s="41">
        <v>151324329.76000002</v>
      </c>
      <c r="AB76" s="41">
        <v>210653858.43000001</v>
      </c>
      <c r="AC76" s="41">
        <v>-59329528.669999987</v>
      </c>
      <c r="AD76" s="41">
        <v>107888719.81999999</v>
      </c>
      <c r="AE76" s="41">
        <v>0</v>
      </c>
      <c r="AF76" s="41">
        <v>0</v>
      </c>
      <c r="AG76" s="41">
        <v>61578735.899999999</v>
      </c>
      <c r="AH76" s="41">
        <v>38032427.670000002</v>
      </c>
      <c r="AI76" s="41">
        <v>16530300.960000001</v>
      </c>
      <c r="AJ76" s="41">
        <v>19866998.900000002</v>
      </c>
      <c r="AK76" s="41">
        <v>0</v>
      </c>
      <c r="AL76" s="41">
        <v>136008463.43000001</v>
      </c>
      <c r="AM76" s="41">
        <v>39686436.399999999</v>
      </c>
      <c r="AN76" s="41">
        <v>2543547</v>
      </c>
      <c r="AR76" s="212"/>
    </row>
    <row r="77" spans="1:44" x14ac:dyDescent="0.55000000000000004">
      <c r="A77" s="203">
        <v>72</v>
      </c>
      <c r="B77" s="204">
        <v>8</v>
      </c>
      <c r="C77" s="205" t="s">
        <v>91</v>
      </c>
      <c r="D77" s="38" t="s">
        <v>13</v>
      </c>
      <c r="E77" s="205" t="s">
        <v>324</v>
      </c>
      <c r="F77" s="206" t="s">
        <v>105</v>
      </c>
      <c r="G77" s="161">
        <v>8</v>
      </c>
      <c r="H77" s="207" t="s">
        <v>126</v>
      </c>
      <c r="I77" s="215">
        <v>5.6574734455809805</v>
      </c>
      <c r="J77" s="215">
        <v>5.2015314517427536</v>
      </c>
      <c r="K77" s="215">
        <v>3.8031708904049406</v>
      </c>
      <c r="L77" s="216">
        <v>12434717.66</v>
      </c>
      <c r="M77" s="216">
        <v>-3585810.96</v>
      </c>
      <c r="N77" s="39">
        <v>0</v>
      </c>
      <c r="O77" s="40">
        <v>1</v>
      </c>
      <c r="P77" s="40">
        <v>0</v>
      </c>
      <c r="Q77" s="40">
        <v>38.1</v>
      </c>
      <c r="R77" s="40">
        <v>1</v>
      </c>
      <c r="S77" s="208">
        <v>-325982.81454545452</v>
      </c>
      <c r="T77" s="208">
        <v>-3.4677560525945852</v>
      </c>
      <c r="U77" s="213">
        <v>0.26111345900639815</v>
      </c>
      <c r="V77" s="209">
        <v>2373.943806796487</v>
      </c>
      <c r="W77" s="210" t="s">
        <v>112</v>
      </c>
      <c r="X77" s="210">
        <v>2</v>
      </c>
      <c r="Y77" s="211">
        <v>1</v>
      </c>
      <c r="Z77" s="41">
        <v>10153864.92</v>
      </c>
      <c r="AA77" s="41">
        <v>10153864.92</v>
      </c>
      <c r="AB77" s="41">
        <v>2669841.88</v>
      </c>
      <c r="AC77" s="41">
        <v>7484023.04</v>
      </c>
      <c r="AD77" s="41">
        <v>3531882.52</v>
      </c>
      <c r="AE77" s="41">
        <v>0</v>
      </c>
      <c r="AF77" s="41">
        <v>0</v>
      </c>
      <c r="AG77" s="41">
        <v>252526.4</v>
      </c>
      <c r="AH77" s="41">
        <v>112995.08</v>
      </c>
      <c r="AI77" s="41">
        <v>12915</v>
      </c>
      <c r="AJ77" s="41">
        <v>1384547.37</v>
      </c>
      <c r="AK77" s="41">
        <v>0</v>
      </c>
      <c r="AL77" s="41">
        <v>1762983.85</v>
      </c>
      <c r="AM77" s="41">
        <v>42855</v>
      </c>
      <c r="AN77" s="41">
        <v>4715</v>
      </c>
      <c r="AR77" s="212"/>
    </row>
    <row r="78" spans="1:44" x14ac:dyDescent="0.55000000000000004">
      <c r="A78" s="203">
        <v>73</v>
      </c>
      <c r="B78" s="204">
        <v>8</v>
      </c>
      <c r="C78" s="205" t="s">
        <v>91</v>
      </c>
      <c r="D78" s="38" t="s">
        <v>14</v>
      </c>
      <c r="E78" s="205" t="s">
        <v>325</v>
      </c>
      <c r="F78" s="206" t="s">
        <v>105</v>
      </c>
      <c r="G78" s="161">
        <v>40</v>
      </c>
      <c r="H78" s="207" t="s">
        <v>122</v>
      </c>
      <c r="I78" s="215">
        <v>1.0311389755559133</v>
      </c>
      <c r="J78" s="215">
        <v>0.89920515195334461</v>
      </c>
      <c r="K78" s="215">
        <v>0.62074377537644387</v>
      </c>
      <c r="L78" s="216">
        <v>947343.83</v>
      </c>
      <c r="M78" s="216">
        <v>33710.300000000003</v>
      </c>
      <c r="N78" s="39">
        <v>3</v>
      </c>
      <c r="O78" s="40">
        <v>0</v>
      </c>
      <c r="P78" s="40">
        <v>0</v>
      </c>
      <c r="Q78" s="40" t="s">
        <v>341</v>
      </c>
      <c r="R78" s="40">
        <v>3</v>
      </c>
      <c r="S78" s="208">
        <v>3064.5727272727277</v>
      </c>
      <c r="T78" s="208">
        <v>28.102503685817091</v>
      </c>
      <c r="U78" s="213">
        <v>7.943263883618679E-3</v>
      </c>
      <c r="V78" s="209">
        <v>19.047064157468281</v>
      </c>
      <c r="W78" s="210" t="s">
        <v>109</v>
      </c>
      <c r="X78" s="210">
        <v>6</v>
      </c>
      <c r="Y78" s="211">
        <v>7</v>
      </c>
      <c r="Z78" s="41">
        <v>18884943.23</v>
      </c>
      <c r="AA78" s="41">
        <v>18714484.73</v>
      </c>
      <c r="AB78" s="41">
        <v>30423089.169999998</v>
      </c>
      <c r="AC78" s="41">
        <v>-11708604.439999998</v>
      </c>
      <c r="AD78" s="41">
        <v>8204470.4900000002</v>
      </c>
      <c r="AE78" s="41">
        <v>0</v>
      </c>
      <c r="AF78" s="41">
        <v>0</v>
      </c>
      <c r="AG78" s="41">
        <v>13361516.470000001</v>
      </c>
      <c r="AH78" s="41">
        <v>3125050.21</v>
      </c>
      <c r="AI78" s="41">
        <v>4104239.56</v>
      </c>
      <c r="AJ78" s="41">
        <v>1736174.8199999998</v>
      </c>
      <c r="AK78" s="41">
        <v>0</v>
      </c>
      <c r="AL78" s="41">
        <v>22326981.059999999</v>
      </c>
      <c r="AM78" s="41">
        <v>2776700.85</v>
      </c>
      <c r="AN78" s="41">
        <v>327536</v>
      </c>
      <c r="AR78" s="212"/>
    </row>
    <row r="79" spans="1:44" x14ac:dyDescent="0.55000000000000004">
      <c r="A79" s="203">
        <v>74</v>
      </c>
      <c r="B79" s="204">
        <v>8</v>
      </c>
      <c r="C79" s="205" t="s">
        <v>91</v>
      </c>
      <c r="D79" s="38" t="s">
        <v>15</v>
      </c>
      <c r="E79" s="205" t="s">
        <v>326</v>
      </c>
      <c r="F79" s="206" t="s">
        <v>105</v>
      </c>
      <c r="G79" s="161">
        <v>137</v>
      </c>
      <c r="H79" s="207" t="s">
        <v>125</v>
      </c>
      <c r="I79" s="215">
        <v>1.1072686837596595</v>
      </c>
      <c r="J79" s="215">
        <v>0.97447719984159553</v>
      </c>
      <c r="K79" s="215">
        <v>0.47278927281863087</v>
      </c>
      <c r="L79" s="216">
        <v>9567684.0299999993</v>
      </c>
      <c r="M79" s="216">
        <v>6382070.0700000003</v>
      </c>
      <c r="N79" s="39">
        <v>3</v>
      </c>
      <c r="O79" s="40">
        <v>0</v>
      </c>
      <c r="P79" s="40">
        <v>0</v>
      </c>
      <c r="Q79" s="40" t="s">
        <v>341</v>
      </c>
      <c r="R79" s="40">
        <v>3</v>
      </c>
      <c r="S79" s="208">
        <v>580188.18818181823</v>
      </c>
      <c r="T79" s="208">
        <v>1.499150577329841</v>
      </c>
      <c r="U79" s="213">
        <v>2.7051152961294452E-2</v>
      </c>
      <c r="V79" s="209">
        <v>82.105604870890502</v>
      </c>
      <c r="W79" s="210" t="s">
        <v>111</v>
      </c>
      <c r="X79" s="210">
        <v>13</v>
      </c>
      <c r="Y79" s="211">
        <v>11</v>
      </c>
      <c r="Z79" s="41">
        <v>42169794.729999997</v>
      </c>
      <c r="AA79" s="41">
        <v>42169794.729999997</v>
      </c>
      <c r="AB79" s="41">
        <v>89193636.899999991</v>
      </c>
      <c r="AC79" s="41">
        <v>-47023842.169999994</v>
      </c>
      <c r="AD79" s="41">
        <v>34549296.090000004</v>
      </c>
      <c r="AE79" s="41">
        <v>0</v>
      </c>
      <c r="AF79" s="41">
        <v>0</v>
      </c>
      <c r="AG79" s="41">
        <v>26560475.16</v>
      </c>
      <c r="AH79" s="41">
        <v>13012872.68</v>
      </c>
      <c r="AI79" s="41">
        <v>5627102</v>
      </c>
      <c r="AJ79" s="41">
        <v>10855662.57</v>
      </c>
      <c r="AK79" s="41">
        <v>1053000</v>
      </c>
      <c r="AL79" s="41">
        <v>57109112.410000004</v>
      </c>
      <c r="AM79" s="41">
        <v>9617335</v>
      </c>
      <c r="AN79" s="41">
        <v>2439445.89</v>
      </c>
      <c r="AR79" s="212"/>
    </row>
    <row r="80" spans="1:44" x14ac:dyDescent="0.55000000000000004">
      <c r="A80" s="203">
        <v>75</v>
      </c>
      <c r="B80" s="204">
        <v>8</v>
      </c>
      <c r="C80" s="205" t="s">
        <v>91</v>
      </c>
      <c r="D80" s="38" t="s">
        <v>16</v>
      </c>
      <c r="E80" s="205" t="s">
        <v>327</v>
      </c>
      <c r="F80" s="206" t="s">
        <v>105</v>
      </c>
      <c r="G80" s="161">
        <v>30</v>
      </c>
      <c r="H80" s="207" t="s">
        <v>123</v>
      </c>
      <c r="I80" s="215">
        <v>1.2900793404503939</v>
      </c>
      <c r="J80" s="215">
        <v>1.0684251159813303</v>
      </c>
      <c r="K80" s="215">
        <v>0.78184920633141175</v>
      </c>
      <c r="L80" s="216">
        <v>4481611.8899999997</v>
      </c>
      <c r="M80" s="216">
        <v>-3728849.27</v>
      </c>
      <c r="N80" s="39">
        <v>2</v>
      </c>
      <c r="O80" s="40">
        <v>1</v>
      </c>
      <c r="P80" s="40">
        <v>0</v>
      </c>
      <c r="Q80" s="40">
        <v>13.2</v>
      </c>
      <c r="R80" s="40">
        <v>3</v>
      </c>
      <c r="S80" s="208">
        <v>-338986.2972727273</v>
      </c>
      <c r="T80" s="208">
        <v>-1.2018753147401959</v>
      </c>
      <c r="U80" s="213">
        <v>5.0064083851339439E-2</v>
      </c>
      <c r="V80" s="209">
        <v>139.09841677271174</v>
      </c>
      <c r="W80" s="210" t="s">
        <v>109</v>
      </c>
      <c r="X80" s="210">
        <v>5</v>
      </c>
      <c r="Y80" s="211">
        <v>4</v>
      </c>
      <c r="Z80" s="41">
        <v>12079263.190000001</v>
      </c>
      <c r="AA80" s="41">
        <v>12079263.190000001</v>
      </c>
      <c r="AB80" s="41">
        <v>15449607.280000001</v>
      </c>
      <c r="AC80" s="41">
        <v>-3370344.09</v>
      </c>
      <c r="AD80" s="41">
        <v>3980448.17</v>
      </c>
      <c r="AE80" s="41">
        <v>0</v>
      </c>
      <c r="AF80" s="41">
        <v>0</v>
      </c>
      <c r="AG80" s="41">
        <v>4665490.6100000003</v>
      </c>
      <c r="AH80" s="41">
        <v>1311933.6399999999</v>
      </c>
      <c r="AI80" s="41">
        <v>2365428</v>
      </c>
      <c r="AJ80" s="41">
        <v>2658415.48</v>
      </c>
      <c r="AK80" s="41">
        <v>164173</v>
      </c>
      <c r="AL80" s="41">
        <v>11165440.73</v>
      </c>
      <c r="AM80" s="41">
        <v>399120</v>
      </c>
      <c r="AN80" s="41">
        <v>409273</v>
      </c>
      <c r="AR80" s="212"/>
    </row>
    <row r="81" spans="1:44" x14ac:dyDescent="0.55000000000000004">
      <c r="A81" s="203">
        <v>76</v>
      </c>
      <c r="B81" s="204">
        <v>8</v>
      </c>
      <c r="C81" s="205" t="s">
        <v>91</v>
      </c>
      <c r="D81" s="38" t="s">
        <v>17</v>
      </c>
      <c r="E81" s="205" t="s">
        <v>328</v>
      </c>
      <c r="F81" s="206" t="s">
        <v>105</v>
      </c>
      <c r="G81" s="161">
        <v>30</v>
      </c>
      <c r="H81" s="207" t="s">
        <v>123</v>
      </c>
      <c r="I81" s="215">
        <v>1.0026243866926219</v>
      </c>
      <c r="J81" s="215">
        <v>0.80031767036282964</v>
      </c>
      <c r="K81" s="215">
        <v>0.33999729607113083</v>
      </c>
      <c r="L81" s="216">
        <v>45616.03</v>
      </c>
      <c r="M81" s="216">
        <v>60187.87</v>
      </c>
      <c r="N81" s="39">
        <v>3</v>
      </c>
      <c r="O81" s="40">
        <v>0</v>
      </c>
      <c r="P81" s="40">
        <v>0</v>
      </c>
      <c r="Q81" s="40" t="s">
        <v>341</v>
      </c>
      <c r="R81" s="40">
        <v>3</v>
      </c>
      <c r="S81" s="208">
        <v>5471.624545454546</v>
      </c>
      <c r="T81" s="208">
        <v>0.75789407400527709</v>
      </c>
      <c r="U81" s="213">
        <v>5.0319671647988239E-4</v>
      </c>
      <c r="V81" s="209">
        <v>1.1540181643392025</v>
      </c>
      <c r="W81" s="210" t="s">
        <v>109</v>
      </c>
      <c r="X81" s="210">
        <v>5</v>
      </c>
      <c r="Y81" s="211">
        <v>4</v>
      </c>
      <c r="Z81" s="41">
        <v>5909695.7399999993</v>
      </c>
      <c r="AA81" s="41">
        <v>5909695.7399999993</v>
      </c>
      <c r="AB81" s="41">
        <v>17381596.289999999</v>
      </c>
      <c r="AC81" s="41">
        <v>-11471900.550000001</v>
      </c>
      <c r="AD81" s="41">
        <v>7333850.71</v>
      </c>
      <c r="AE81" s="41">
        <v>0</v>
      </c>
      <c r="AF81" s="41">
        <v>0</v>
      </c>
      <c r="AG81" s="41">
        <v>6868399.0499999998</v>
      </c>
      <c r="AH81" s="41">
        <v>2273363.6</v>
      </c>
      <c r="AI81" s="41">
        <v>3923686</v>
      </c>
      <c r="AJ81" s="41">
        <v>2476408.62</v>
      </c>
      <c r="AK81" s="41">
        <v>0</v>
      </c>
      <c r="AL81" s="41">
        <v>15541857.27</v>
      </c>
      <c r="AM81" s="41">
        <v>344667.4</v>
      </c>
      <c r="AN81" s="41">
        <v>132830.42000000001</v>
      </c>
      <c r="AR81" s="212"/>
    </row>
    <row r="82" spans="1:44" x14ac:dyDescent="0.55000000000000004">
      <c r="A82" s="203">
        <v>77</v>
      </c>
      <c r="B82" s="204">
        <v>8</v>
      </c>
      <c r="C82" s="205" t="s">
        <v>91</v>
      </c>
      <c r="D82" s="38" t="s">
        <v>18</v>
      </c>
      <c r="E82" s="205" t="s">
        <v>329</v>
      </c>
      <c r="F82" s="206" t="s">
        <v>105</v>
      </c>
      <c r="G82" s="161">
        <v>30</v>
      </c>
      <c r="H82" s="207" t="s">
        <v>122</v>
      </c>
      <c r="I82" s="215">
        <v>1.9315229958952171</v>
      </c>
      <c r="J82" s="215">
        <v>1.6160259191603417</v>
      </c>
      <c r="K82" s="215">
        <v>1.2149270341081075</v>
      </c>
      <c r="L82" s="216">
        <v>16442431.029999999</v>
      </c>
      <c r="M82" s="216">
        <v>-6516064.4699999997</v>
      </c>
      <c r="N82" s="39">
        <v>0</v>
      </c>
      <c r="O82" s="40">
        <v>1</v>
      </c>
      <c r="P82" s="40">
        <v>0</v>
      </c>
      <c r="Q82" s="40">
        <v>27.7</v>
      </c>
      <c r="R82" s="40">
        <v>1</v>
      </c>
      <c r="S82" s="208">
        <v>-592369.4972727272</v>
      </c>
      <c r="T82" s="208">
        <v>-2.5233683775998612</v>
      </c>
      <c r="U82" s="213">
        <v>0.13236277925778525</v>
      </c>
      <c r="V82" s="209">
        <v>337.91140446782708</v>
      </c>
      <c r="W82" s="210" t="s">
        <v>109</v>
      </c>
      <c r="X82" s="210">
        <v>6</v>
      </c>
      <c r="Y82" s="211">
        <v>6</v>
      </c>
      <c r="Z82" s="41">
        <v>21444831.799999997</v>
      </c>
      <c r="AA82" s="41">
        <v>21444831.799999997</v>
      </c>
      <c r="AB82" s="41">
        <v>17651127.349999998</v>
      </c>
      <c r="AC82" s="41">
        <v>3793704.4499999993</v>
      </c>
      <c r="AD82" s="41">
        <v>5539608.6299999999</v>
      </c>
      <c r="AE82" s="41">
        <v>0</v>
      </c>
      <c r="AF82" s="41">
        <v>0</v>
      </c>
      <c r="AG82" s="41">
        <v>2440924.5099999998</v>
      </c>
      <c r="AH82" s="41">
        <v>471062</v>
      </c>
      <c r="AI82" s="41">
        <v>1085649</v>
      </c>
      <c r="AJ82" s="41">
        <v>1943744.7999999998</v>
      </c>
      <c r="AK82" s="41">
        <v>0</v>
      </c>
      <c r="AL82" s="41">
        <v>5941380.3099999996</v>
      </c>
      <c r="AM82" s="41">
        <v>2741409</v>
      </c>
      <c r="AN82" s="41">
        <v>850168.35</v>
      </c>
      <c r="AR82" s="212"/>
    </row>
    <row r="83" spans="1:44" x14ac:dyDescent="0.55000000000000004">
      <c r="A83" s="203">
        <v>78</v>
      </c>
      <c r="B83" s="204">
        <v>8</v>
      </c>
      <c r="C83" s="205" t="s">
        <v>91</v>
      </c>
      <c r="D83" s="38" t="s">
        <v>19</v>
      </c>
      <c r="E83" s="205" t="s">
        <v>330</v>
      </c>
      <c r="F83" s="206" t="s">
        <v>105</v>
      </c>
      <c r="G83" s="161">
        <v>55</v>
      </c>
      <c r="H83" s="207" t="s">
        <v>186</v>
      </c>
      <c r="I83" s="215">
        <v>1.4063525821656173</v>
      </c>
      <c r="J83" s="215">
        <v>1.1863826788477589</v>
      </c>
      <c r="K83" s="215">
        <v>0.45319725636317587</v>
      </c>
      <c r="L83" s="216">
        <v>16500281.73</v>
      </c>
      <c r="M83" s="216">
        <v>-4240399.99</v>
      </c>
      <c r="N83" s="39">
        <v>2</v>
      </c>
      <c r="O83" s="40">
        <v>1</v>
      </c>
      <c r="P83" s="40">
        <v>0</v>
      </c>
      <c r="Q83" s="40">
        <v>42.8</v>
      </c>
      <c r="R83" s="40">
        <v>3</v>
      </c>
      <c r="S83" s="208">
        <v>-385490.9081818182</v>
      </c>
      <c r="T83" s="208">
        <v>-3.8912087937251409</v>
      </c>
      <c r="U83" s="213">
        <v>9.2754545532819768E-2</v>
      </c>
      <c r="V83" s="209">
        <v>280.79372615421272</v>
      </c>
      <c r="W83" s="210" t="s">
        <v>110</v>
      </c>
      <c r="X83" s="210">
        <v>9</v>
      </c>
      <c r="Y83" s="211">
        <v>8</v>
      </c>
      <c r="Z83" s="41">
        <v>18402448.359999999</v>
      </c>
      <c r="AA83" s="41">
        <v>18402448.359999999</v>
      </c>
      <c r="AB83" s="41">
        <v>40605824.730000004</v>
      </c>
      <c r="AC83" s="41">
        <v>-22203376.370000005</v>
      </c>
      <c r="AD83" s="41">
        <v>23084079.43</v>
      </c>
      <c r="AE83" s="41">
        <v>0</v>
      </c>
      <c r="AF83" s="41">
        <v>0</v>
      </c>
      <c r="AG83" s="41">
        <v>15243658.460000001</v>
      </c>
      <c r="AH83" s="41">
        <v>4163503.68</v>
      </c>
      <c r="AI83" s="41">
        <v>4219356</v>
      </c>
      <c r="AJ83" s="41">
        <v>5457692.4900000002</v>
      </c>
      <c r="AK83" s="41">
        <v>400000</v>
      </c>
      <c r="AL83" s="41">
        <v>29484210.630000003</v>
      </c>
      <c r="AM83" s="41">
        <v>2922149.16</v>
      </c>
      <c r="AN83" s="41">
        <v>2319878.85</v>
      </c>
      <c r="AR83" s="212"/>
    </row>
    <row r="84" spans="1:44" x14ac:dyDescent="0.55000000000000004">
      <c r="A84" s="203">
        <v>79</v>
      </c>
      <c r="B84" s="204">
        <v>8</v>
      </c>
      <c r="C84" s="205" t="s">
        <v>91</v>
      </c>
      <c r="D84" s="38" t="s">
        <v>20</v>
      </c>
      <c r="E84" s="205" t="s">
        <v>331</v>
      </c>
      <c r="F84" s="206" t="s">
        <v>105</v>
      </c>
      <c r="G84" s="161">
        <v>126</v>
      </c>
      <c r="H84" s="207" t="s">
        <v>125</v>
      </c>
      <c r="I84" s="215">
        <v>1.0018668965417024</v>
      </c>
      <c r="J84" s="215">
        <v>0.83812149855528795</v>
      </c>
      <c r="K84" s="215">
        <v>0.54501536719434274</v>
      </c>
      <c r="L84" s="216">
        <v>177410.61</v>
      </c>
      <c r="M84" s="216">
        <v>-20618255.620000001</v>
      </c>
      <c r="N84" s="39">
        <v>3</v>
      </c>
      <c r="O84" s="40">
        <v>1</v>
      </c>
      <c r="P84" s="40">
        <v>2</v>
      </c>
      <c r="Q84" s="40">
        <v>0</v>
      </c>
      <c r="R84" s="40">
        <v>6</v>
      </c>
      <c r="S84" s="208">
        <v>-1874386.8745454547</v>
      </c>
      <c r="T84" s="208">
        <v>-8.6045402321964209E-3</v>
      </c>
      <c r="U84" s="213">
        <v>5.5694291309563409E-4</v>
      </c>
      <c r="V84" s="209">
        <v>1.6155996211672783</v>
      </c>
      <c r="W84" s="210" t="s">
        <v>111</v>
      </c>
      <c r="X84" s="210">
        <v>13</v>
      </c>
      <c r="Y84" s="211">
        <v>11</v>
      </c>
      <c r="Z84" s="41">
        <v>51792644.420000002</v>
      </c>
      <c r="AA84" s="41">
        <v>51792644.420000002</v>
      </c>
      <c r="AB84" s="41">
        <v>95029695.560000002</v>
      </c>
      <c r="AC84" s="41">
        <v>-43237051.140000001</v>
      </c>
      <c r="AD84" s="41">
        <v>25410768.670000002</v>
      </c>
      <c r="AE84" s="41">
        <v>0</v>
      </c>
      <c r="AF84" s="41">
        <v>0</v>
      </c>
      <c r="AG84" s="41">
        <v>31834708.280000001</v>
      </c>
      <c r="AH84" s="41">
        <v>12434797.369999999</v>
      </c>
      <c r="AI84" s="41">
        <v>7930872.4000000004</v>
      </c>
      <c r="AJ84" s="41">
        <v>7830294.6800000006</v>
      </c>
      <c r="AK84" s="41">
        <v>0</v>
      </c>
      <c r="AL84" s="41">
        <v>60030672.729999997</v>
      </c>
      <c r="AM84" s="41">
        <v>11973722.960000001</v>
      </c>
      <c r="AN84" s="41">
        <v>1486615.66</v>
      </c>
      <c r="AR84" s="212"/>
    </row>
    <row r="85" spans="1:44" x14ac:dyDescent="0.55000000000000004">
      <c r="A85" s="203">
        <v>80</v>
      </c>
      <c r="B85" s="204">
        <v>8</v>
      </c>
      <c r="C85" s="205" t="s">
        <v>91</v>
      </c>
      <c r="D85" s="38" t="s">
        <v>21</v>
      </c>
      <c r="E85" s="205" t="s">
        <v>332</v>
      </c>
      <c r="F85" s="206" t="s">
        <v>105</v>
      </c>
      <c r="G85" s="161">
        <v>60</v>
      </c>
      <c r="H85" s="207" t="s">
        <v>122</v>
      </c>
      <c r="I85" s="215">
        <v>2.3186814434709522</v>
      </c>
      <c r="J85" s="215">
        <v>2.1438215233393914</v>
      </c>
      <c r="K85" s="215">
        <v>1.7282416233716387</v>
      </c>
      <c r="L85" s="216">
        <v>42453578.289999999</v>
      </c>
      <c r="M85" s="216">
        <v>-6272092.9199999999</v>
      </c>
      <c r="N85" s="39">
        <v>0</v>
      </c>
      <c r="O85" s="40">
        <v>1</v>
      </c>
      <c r="P85" s="40">
        <v>0</v>
      </c>
      <c r="Q85" s="40">
        <v>74.400000000000006</v>
      </c>
      <c r="R85" s="40">
        <v>1</v>
      </c>
      <c r="S85" s="208">
        <v>-570190.2654545455</v>
      </c>
      <c r="T85" s="208">
        <v>-6.7686462607444913</v>
      </c>
      <c r="U85" s="213">
        <v>0.25999601886496204</v>
      </c>
      <c r="V85" s="209">
        <v>721.97507380701336</v>
      </c>
      <c r="W85" s="210" t="s">
        <v>109</v>
      </c>
      <c r="X85" s="210">
        <v>6</v>
      </c>
      <c r="Y85" s="211">
        <v>8</v>
      </c>
      <c r="Z85" s="41">
        <v>55638942.539999999</v>
      </c>
      <c r="AA85" s="41">
        <v>55638942.539999999</v>
      </c>
      <c r="AB85" s="41">
        <v>32193960.490000002</v>
      </c>
      <c r="AC85" s="41">
        <v>23444982.049999997</v>
      </c>
      <c r="AD85" s="41">
        <v>7945528.8099999996</v>
      </c>
      <c r="AE85" s="41">
        <v>0</v>
      </c>
      <c r="AF85" s="41">
        <v>0</v>
      </c>
      <c r="AG85" s="41">
        <v>8796228.3300000001</v>
      </c>
      <c r="AH85" s="41">
        <v>2642272.63</v>
      </c>
      <c r="AI85" s="41">
        <v>3248014</v>
      </c>
      <c r="AJ85" s="41">
        <v>1805868.21</v>
      </c>
      <c r="AK85" s="41">
        <v>0</v>
      </c>
      <c r="AL85" s="41">
        <v>16492383.170000002</v>
      </c>
      <c r="AM85" s="41">
        <v>586611</v>
      </c>
      <c r="AN85" s="41">
        <v>0</v>
      </c>
      <c r="AR85" s="212"/>
    </row>
    <row r="86" spans="1:44" x14ac:dyDescent="0.55000000000000004">
      <c r="A86" s="203">
        <v>81</v>
      </c>
      <c r="B86" s="204">
        <v>8</v>
      </c>
      <c r="C86" s="205" t="s">
        <v>91</v>
      </c>
      <c r="D86" s="38" t="s">
        <v>22</v>
      </c>
      <c r="E86" s="205" t="s">
        <v>333</v>
      </c>
      <c r="F86" s="206" t="s">
        <v>105</v>
      </c>
      <c r="G86" s="161">
        <v>114</v>
      </c>
      <c r="H86" s="207" t="s">
        <v>125</v>
      </c>
      <c r="I86" s="215">
        <v>1.2988700728951759</v>
      </c>
      <c r="J86" s="215">
        <v>1.1038858317321889</v>
      </c>
      <c r="K86" s="215">
        <v>0.683290129845188</v>
      </c>
      <c r="L86" s="216">
        <v>14216491.199999999</v>
      </c>
      <c r="M86" s="216">
        <v>-17833755.039999999</v>
      </c>
      <c r="N86" s="39">
        <v>2</v>
      </c>
      <c r="O86" s="40">
        <v>1</v>
      </c>
      <c r="P86" s="40">
        <v>0</v>
      </c>
      <c r="Q86" s="40">
        <v>8.6999999999999993</v>
      </c>
      <c r="R86" s="40">
        <v>3</v>
      </c>
      <c r="S86" s="208">
        <v>-1621250.458181818</v>
      </c>
      <c r="T86" s="208">
        <v>-0.79716757172638608</v>
      </c>
      <c r="U86" s="213">
        <v>5.0291656419287983E-2</v>
      </c>
      <c r="V86" s="209">
        <v>122.50526678615745</v>
      </c>
      <c r="W86" s="210" t="s">
        <v>111</v>
      </c>
      <c r="X86" s="210">
        <v>13</v>
      </c>
      <c r="Y86" s="211">
        <v>10</v>
      </c>
      <c r="Z86" s="41">
        <v>32502378.120000001</v>
      </c>
      <c r="AA86" s="41">
        <v>32502378.120000001</v>
      </c>
      <c r="AB86" s="41">
        <v>47567463.219999999</v>
      </c>
      <c r="AC86" s="41">
        <v>-15065085.099999998</v>
      </c>
      <c r="AD86" s="41">
        <v>19141893.310000002</v>
      </c>
      <c r="AE86" s="41">
        <v>0</v>
      </c>
      <c r="AF86" s="41">
        <v>0</v>
      </c>
      <c r="AG86" s="41">
        <v>14237275.119999999</v>
      </c>
      <c r="AH86" s="41">
        <v>3153357.44</v>
      </c>
      <c r="AI86" s="41">
        <v>3042789.2</v>
      </c>
      <c r="AJ86" s="41">
        <v>5123475.5999999996</v>
      </c>
      <c r="AK86" s="41">
        <v>0</v>
      </c>
      <c r="AL86" s="41">
        <v>25556897.359999999</v>
      </c>
      <c r="AM86" s="41">
        <v>4028063.8200000003</v>
      </c>
      <c r="AN86" s="41">
        <v>3580830.58</v>
      </c>
      <c r="AR86" s="212"/>
    </row>
    <row r="87" spans="1:44" x14ac:dyDescent="0.55000000000000004">
      <c r="A87" s="203">
        <v>82</v>
      </c>
      <c r="B87" s="204">
        <v>8</v>
      </c>
      <c r="C87" s="205" t="s">
        <v>91</v>
      </c>
      <c r="D87" s="38" t="s">
        <v>23</v>
      </c>
      <c r="E87" s="205" t="s">
        <v>334</v>
      </c>
      <c r="F87" s="206" t="s">
        <v>105</v>
      </c>
      <c r="G87" s="161">
        <v>30</v>
      </c>
      <c r="H87" s="207" t="s">
        <v>123</v>
      </c>
      <c r="I87" s="215">
        <v>1.0763105010689851</v>
      </c>
      <c r="J87" s="215">
        <v>0.94425182558676102</v>
      </c>
      <c r="K87" s="215">
        <v>0.72445119782463974</v>
      </c>
      <c r="L87" s="216">
        <v>1480609.81</v>
      </c>
      <c r="M87" s="216">
        <v>-4516485.8499999996</v>
      </c>
      <c r="N87" s="39">
        <v>3</v>
      </c>
      <c r="O87" s="40">
        <v>1</v>
      </c>
      <c r="P87" s="40">
        <v>1</v>
      </c>
      <c r="Q87" s="40">
        <v>3.6</v>
      </c>
      <c r="R87" s="40">
        <v>5</v>
      </c>
      <c r="S87" s="208">
        <v>-410589.62272727268</v>
      </c>
      <c r="T87" s="208">
        <v>-0.32782341386057928</v>
      </c>
      <c r="U87" s="213">
        <v>1.7284598149765001E-2</v>
      </c>
      <c r="V87" s="209">
        <v>50.572456535847252</v>
      </c>
      <c r="W87" s="210" t="s">
        <v>109</v>
      </c>
      <c r="X87" s="210">
        <v>5</v>
      </c>
      <c r="Y87" s="211">
        <v>3</v>
      </c>
      <c r="Z87" s="41">
        <v>14056119.869999999</v>
      </c>
      <c r="AA87" s="41">
        <v>14056119.869999999</v>
      </c>
      <c r="AB87" s="41">
        <v>19402438.579999994</v>
      </c>
      <c r="AC87" s="41">
        <v>-5346318.7099999953</v>
      </c>
      <c r="AD87" s="41">
        <v>3798196.5300000003</v>
      </c>
      <c r="AE87" s="41">
        <v>0</v>
      </c>
      <c r="AF87" s="41">
        <v>0</v>
      </c>
      <c r="AG87" s="41">
        <v>5145813.1399999997</v>
      </c>
      <c r="AH87" s="41">
        <v>1979450.37</v>
      </c>
      <c r="AI87" s="41">
        <v>1010855</v>
      </c>
      <c r="AJ87" s="41">
        <v>3951873.67</v>
      </c>
      <c r="AK87" s="41">
        <v>85200</v>
      </c>
      <c r="AL87" s="41">
        <v>12173192.18</v>
      </c>
      <c r="AM87" s="41">
        <v>1211487.18</v>
      </c>
      <c r="AN87" s="41">
        <v>3140162.94</v>
      </c>
      <c r="AR87" s="212"/>
    </row>
    <row r="88" spans="1:44" x14ac:dyDescent="0.55000000000000004">
      <c r="A88" s="203">
        <v>83</v>
      </c>
      <c r="B88" s="204">
        <v>8</v>
      </c>
      <c r="C88" s="205" t="s">
        <v>91</v>
      </c>
      <c r="D88" s="38" t="s">
        <v>24</v>
      </c>
      <c r="E88" s="205" t="s">
        <v>335</v>
      </c>
      <c r="F88" s="206" t="s">
        <v>105</v>
      </c>
      <c r="G88" s="161">
        <v>30</v>
      </c>
      <c r="H88" s="207" t="s">
        <v>123</v>
      </c>
      <c r="I88" s="215">
        <v>1.1683215742874453</v>
      </c>
      <c r="J88" s="215">
        <v>1.0528294073988784</v>
      </c>
      <c r="K88" s="215">
        <v>0.48595495805514693</v>
      </c>
      <c r="L88" s="216">
        <v>3892287.02</v>
      </c>
      <c r="M88" s="216">
        <v>-3154973.4</v>
      </c>
      <c r="N88" s="39">
        <v>2</v>
      </c>
      <c r="O88" s="40">
        <v>1</v>
      </c>
      <c r="P88" s="40">
        <v>0</v>
      </c>
      <c r="Q88" s="40">
        <v>13.5</v>
      </c>
      <c r="R88" s="40">
        <v>3</v>
      </c>
      <c r="S88" s="208">
        <v>-286815.76363636361</v>
      </c>
      <c r="T88" s="208">
        <v>-1.2336988387921115</v>
      </c>
      <c r="U88" s="213">
        <v>5.0124376412488694E-2</v>
      </c>
      <c r="V88" s="209">
        <v>142.84670507927189</v>
      </c>
      <c r="W88" s="210" t="s">
        <v>109</v>
      </c>
      <c r="X88" s="210">
        <v>5</v>
      </c>
      <c r="Y88" s="211">
        <v>3</v>
      </c>
      <c r="Z88" s="41">
        <v>11237277.120000001</v>
      </c>
      <c r="AA88" s="41">
        <v>11069989.870000001</v>
      </c>
      <c r="AB88" s="41">
        <v>23124112.500000004</v>
      </c>
      <c r="AC88" s="41">
        <v>-12054122.630000003</v>
      </c>
      <c r="AD88" s="41">
        <v>5464144.3900000006</v>
      </c>
      <c r="AE88" s="41">
        <v>0</v>
      </c>
      <c r="AF88" s="41">
        <v>0</v>
      </c>
      <c r="AG88" s="41">
        <v>7644230.9000000004</v>
      </c>
      <c r="AH88" s="41">
        <v>1385923.66</v>
      </c>
      <c r="AI88" s="41">
        <v>3162343.22</v>
      </c>
      <c r="AJ88" s="41">
        <v>2943908.13</v>
      </c>
      <c r="AK88" s="41">
        <v>0</v>
      </c>
      <c r="AL88" s="41">
        <v>15136405.91</v>
      </c>
      <c r="AM88" s="41">
        <v>1192085</v>
      </c>
      <c r="AN88" s="41">
        <v>2405052.2999999998</v>
      </c>
      <c r="AR88" s="212"/>
    </row>
    <row r="89" spans="1:44" x14ac:dyDescent="0.55000000000000004">
      <c r="A89" s="203">
        <v>84</v>
      </c>
      <c r="B89" s="204">
        <v>8</v>
      </c>
      <c r="C89" s="205" t="s">
        <v>91</v>
      </c>
      <c r="D89" s="38" t="s">
        <v>25</v>
      </c>
      <c r="E89" s="205" t="s">
        <v>336</v>
      </c>
      <c r="F89" s="206" t="s">
        <v>105</v>
      </c>
      <c r="G89" s="161">
        <v>30</v>
      </c>
      <c r="H89" s="207" t="s">
        <v>123</v>
      </c>
      <c r="I89" s="215">
        <v>1.425785134227473</v>
      </c>
      <c r="J89" s="215">
        <v>1.1554717336385161</v>
      </c>
      <c r="K89" s="215">
        <v>0.80916108660227481</v>
      </c>
      <c r="L89" s="216">
        <v>7767897.8499999996</v>
      </c>
      <c r="M89" s="216">
        <v>-123164.16</v>
      </c>
      <c r="N89" s="39">
        <v>1</v>
      </c>
      <c r="O89" s="40">
        <v>1</v>
      </c>
      <c r="P89" s="40">
        <v>0</v>
      </c>
      <c r="Q89" s="40">
        <v>693.7</v>
      </c>
      <c r="R89" s="40">
        <v>2</v>
      </c>
      <c r="S89" s="208">
        <v>-11196.741818181819</v>
      </c>
      <c r="T89" s="208">
        <v>-63.0694663934703</v>
      </c>
      <c r="U89" s="213">
        <v>9.0926924357965608E-2</v>
      </c>
      <c r="V89" s="209">
        <v>270.86609421856474</v>
      </c>
      <c r="W89" s="210" t="s">
        <v>109</v>
      </c>
      <c r="X89" s="210">
        <v>5</v>
      </c>
      <c r="Y89" s="211">
        <v>3</v>
      </c>
      <c r="Z89" s="41">
        <v>14762095.149999997</v>
      </c>
      <c r="AA89" s="41">
        <v>14493681.149999997</v>
      </c>
      <c r="AB89" s="41">
        <v>18243703.75</v>
      </c>
      <c r="AC89" s="41">
        <v>-3750022.6000000034</v>
      </c>
      <c r="AD89" s="41">
        <v>3213585.4</v>
      </c>
      <c r="AE89" s="41">
        <v>0</v>
      </c>
      <c r="AF89" s="41">
        <v>0</v>
      </c>
      <c r="AG89" s="41">
        <v>5806539.1399999997</v>
      </c>
      <c r="AH89" s="41">
        <v>876080.04</v>
      </c>
      <c r="AI89" s="41">
        <v>2850558</v>
      </c>
      <c r="AJ89" s="41">
        <v>1775879.28</v>
      </c>
      <c r="AK89" s="41">
        <v>8572</v>
      </c>
      <c r="AL89" s="41">
        <v>11317628.459999999</v>
      </c>
      <c r="AM89" s="41">
        <v>250106.69</v>
      </c>
      <c r="AN89" s="41">
        <v>1642533.44</v>
      </c>
      <c r="AR89" s="212"/>
    </row>
    <row r="90" spans="1:44" x14ac:dyDescent="0.55000000000000004">
      <c r="A90" s="203">
        <v>85</v>
      </c>
      <c r="B90" s="204">
        <v>8</v>
      </c>
      <c r="C90" s="205" t="s">
        <v>91</v>
      </c>
      <c r="D90" s="38" t="s">
        <v>26</v>
      </c>
      <c r="E90" s="205" t="s">
        <v>337</v>
      </c>
      <c r="F90" s="206" t="s">
        <v>105</v>
      </c>
      <c r="G90" s="161">
        <v>30</v>
      </c>
      <c r="H90" s="207" t="s">
        <v>123</v>
      </c>
      <c r="I90" s="215">
        <v>1.2343107932410649</v>
      </c>
      <c r="J90" s="215">
        <v>1.1482057905984056</v>
      </c>
      <c r="K90" s="215">
        <v>0.91175796762635064</v>
      </c>
      <c r="L90" s="216">
        <v>3220224.28</v>
      </c>
      <c r="M90" s="216">
        <v>-3187516.77</v>
      </c>
      <c r="N90" s="39">
        <v>1</v>
      </c>
      <c r="O90" s="40">
        <v>1</v>
      </c>
      <c r="P90" s="40">
        <v>0</v>
      </c>
      <c r="Q90" s="40">
        <v>11.1</v>
      </c>
      <c r="R90" s="40">
        <v>2</v>
      </c>
      <c r="S90" s="208">
        <v>-289774.25181818183</v>
      </c>
      <c r="T90" s="208">
        <v>-1.0102611256222505</v>
      </c>
      <c r="U90" s="213">
        <v>4.1234174402500427E-2</v>
      </c>
      <c r="V90" s="209">
        <v>130.38928938737499</v>
      </c>
      <c r="W90" s="210" t="s">
        <v>109</v>
      </c>
      <c r="X90" s="210">
        <v>5</v>
      </c>
      <c r="Y90" s="211">
        <v>3</v>
      </c>
      <c r="Z90" s="41">
        <v>12530644.039999999</v>
      </c>
      <c r="AA90" s="41">
        <v>12530644.039999999</v>
      </c>
      <c r="AB90" s="41">
        <v>13743388.580000002</v>
      </c>
      <c r="AC90" s="41">
        <v>-1212744.5400000028</v>
      </c>
      <c r="AD90" s="41">
        <v>3032714.7800000003</v>
      </c>
      <c r="AE90" s="41">
        <v>0</v>
      </c>
      <c r="AF90" s="41">
        <v>0</v>
      </c>
      <c r="AG90" s="41">
        <v>4199207.05</v>
      </c>
      <c r="AH90" s="41">
        <v>1146666.55</v>
      </c>
      <c r="AI90" s="41">
        <v>1714022.75</v>
      </c>
      <c r="AJ90" s="41">
        <v>2317418.7799999998</v>
      </c>
      <c r="AK90" s="41">
        <v>600000</v>
      </c>
      <c r="AL90" s="41">
        <v>9977315.129999999</v>
      </c>
      <c r="AM90" s="41">
        <v>135438.9</v>
      </c>
      <c r="AN90" s="41">
        <v>48810</v>
      </c>
      <c r="AR90" s="212"/>
    </row>
    <row r="91" spans="1:44" x14ac:dyDescent="0.55000000000000004">
      <c r="A91" s="203">
        <v>86</v>
      </c>
      <c r="B91" s="204">
        <v>8</v>
      </c>
      <c r="C91" s="205" t="s">
        <v>91</v>
      </c>
      <c r="D91" s="38" t="s">
        <v>72</v>
      </c>
      <c r="E91" s="205" t="s">
        <v>338</v>
      </c>
      <c r="F91" s="206" t="s">
        <v>105</v>
      </c>
      <c r="G91" s="161">
        <v>139</v>
      </c>
      <c r="H91" s="207" t="s">
        <v>125</v>
      </c>
      <c r="I91" s="215">
        <v>0.98350989950372347</v>
      </c>
      <c r="J91" s="215">
        <v>0.83538191188044209</v>
      </c>
      <c r="K91" s="215">
        <v>0.50196751537159501</v>
      </c>
      <c r="L91" s="216">
        <v>-1642098.24</v>
      </c>
      <c r="M91" s="216">
        <v>1318147.8</v>
      </c>
      <c r="N91" s="39">
        <v>3</v>
      </c>
      <c r="O91" s="40">
        <v>1</v>
      </c>
      <c r="P91" s="40">
        <v>2</v>
      </c>
      <c r="Q91" s="40">
        <v>13.7</v>
      </c>
      <c r="R91" s="40">
        <v>6</v>
      </c>
      <c r="S91" s="208">
        <v>119831.61818181818</v>
      </c>
      <c r="T91" s="208">
        <v>-1.2457618485574986</v>
      </c>
      <c r="U91" s="213">
        <v>-4.2761085256241274E-3</v>
      </c>
      <c r="V91" s="209">
        <v>-12.930620112919609</v>
      </c>
      <c r="W91" s="210" t="s">
        <v>111</v>
      </c>
      <c r="X91" s="210">
        <v>13</v>
      </c>
      <c r="Y91" s="211">
        <v>11</v>
      </c>
      <c r="Z91" s="41">
        <v>49986352.340000004</v>
      </c>
      <c r="AA91" s="41">
        <v>49986132.340000004</v>
      </c>
      <c r="AB91" s="41">
        <v>99580850.970000029</v>
      </c>
      <c r="AC91" s="41">
        <v>-49594718.630000025</v>
      </c>
      <c r="AD91" s="41">
        <v>31185115.02</v>
      </c>
      <c r="AE91" s="41">
        <v>0</v>
      </c>
      <c r="AF91" s="41">
        <v>0</v>
      </c>
      <c r="AG91" s="41">
        <v>32522252.920000002</v>
      </c>
      <c r="AH91" s="41">
        <v>12765817.84</v>
      </c>
      <c r="AI91" s="41">
        <v>13295389.1</v>
      </c>
      <c r="AJ91" s="41">
        <v>15806540.389999997</v>
      </c>
      <c r="AK91" s="41">
        <v>0</v>
      </c>
      <c r="AL91" s="41">
        <v>74390000.25</v>
      </c>
      <c r="AM91" s="41">
        <v>11015921.529999999</v>
      </c>
      <c r="AN91" s="41">
        <v>1649234.73</v>
      </c>
      <c r="AR91" s="212"/>
    </row>
    <row r="92" spans="1:44" x14ac:dyDescent="0.55000000000000004">
      <c r="A92" s="203">
        <v>87</v>
      </c>
      <c r="B92" s="204">
        <v>8</v>
      </c>
      <c r="C92" s="205" t="s">
        <v>91</v>
      </c>
      <c r="D92" s="38" t="s">
        <v>81</v>
      </c>
      <c r="E92" s="205" t="s">
        <v>339</v>
      </c>
      <c r="F92" s="206" t="s">
        <v>105</v>
      </c>
      <c r="G92" s="161">
        <v>30</v>
      </c>
      <c r="H92" s="207" t="s">
        <v>123</v>
      </c>
      <c r="I92" s="215">
        <v>1.1224585845603423</v>
      </c>
      <c r="J92" s="215">
        <v>1.0277816363254435</v>
      </c>
      <c r="K92" s="215">
        <v>0.80859371700502325</v>
      </c>
      <c r="L92" s="216">
        <v>2130158.5099999998</v>
      </c>
      <c r="M92" s="216">
        <v>-2176384.5299999998</v>
      </c>
      <c r="N92" s="39">
        <v>1</v>
      </c>
      <c r="O92" s="40">
        <v>1</v>
      </c>
      <c r="P92" s="40">
        <v>0</v>
      </c>
      <c r="Q92" s="40">
        <v>10.7</v>
      </c>
      <c r="R92" s="40">
        <v>2</v>
      </c>
      <c r="S92" s="208">
        <v>-197853.13909090907</v>
      </c>
      <c r="T92" s="208">
        <v>-0.97876017800953585</v>
      </c>
      <c r="U92" s="213">
        <v>2.9385699740475241E-2</v>
      </c>
      <c r="V92" s="209">
        <v>96.540154543394507</v>
      </c>
      <c r="W92" s="210" t="s">
        <v>109</v>
      </c>
      <c r="X92" s="210">
        <v>5</v>
      </c>
      <c r="Y92" s="211">
        <v>2</v>
      </c>
      <c r="Z92" s="41">
        <v>14065431.130000001</v>
      </c>
      <c r="AA92" s="41">
        <v>14049131.130000001</v>
      </c>
      <c r="AB92" s="41">
        <v>17394930.030000001</v>
      </c>
      <c r="AC92" s="41">
        <v>-3345798.9000000004</v>
      </c>
      <c r="AD92" s="41">
        <v>3531314.6199999996</v>
      </c>
      <c r="AE92" s="41">
        <v>0</v>
      </c>
      <c r="AF92" s="41">
        <v>0</v>
      </c>
      <c r="AG92" s="41">
        <v>4775347.6100000003</v>
      </c>
      <c r="AH92" s="41">
        <v>864466.71</v>
      </c>
      <c r="AI92" s="41">
        <v>1525350.01</v>
      </c>
      <c r="AJ92" s="41">
        <v>1597436.19</v>
      </c>
      <c r="AK92" s="41">
        <v>959127.16</v>
      </c>
      <c r="AL92" s="41">
        <v>9721727.6799999997</v>
      </c>
      <c r="AM92" s="41">
        <v>2164740.59</v>
      </c>
      <c r="AN92" s="41">
        <v>2348541.38</v>
      </c>
      <c r="AR92" s="212"/>
    </row>
    <row r="93" spans="1:44" x14ac:dyDescent="0.55000000000000004">
      <c r="A93" s="203">
        <v>88</v>
      </c>
      <c r="B93" s="204">
        <v>8</v>
      </c>
      <c r="C93" s="205" t="s">
        <v>91</v>
      </c>
      <c r="D93" s="38" t="s">
        <v>82</v>
      </c>
      <c r="E93" s="205" t="s">
        <v>340</v>
      </c>
      <c r="F93" s="206" t="s">
        <v>105</v>
      </c>
      <c r="G93" s="161">
        <v>30</v>
      </c>
      <c r="H93" s="207" t="s">
        <v>131</v>
      </c>
      <c r="I93" s="215">
        <v>2.6074007569597195</v>
      </c>
      <c r="J93" s="215">
        <v>2.4185043862491109</v>
      </c>
      <c r="K93" s="215">
        <v>1.6586071140886156</v>
      </c>
      <c r="L93" s="216">
        <v>21645786.109999999</v>
      </c>
      <c r="M93" s="216">
        <v>-483251.1</v>
      </c>
      <c r="N93" s="39">
        <v>0</v>
      </c>
      <c r="O93" s="40">
        <v>1</v>
      </c>
      <c r="P93" s="40">
        <v>0</v>
      </c>
      <c r="Q93" s="40">
        <v>492.7</v>
      </c>
      <c r="R93" s="40">
        <v>1</v>
      </c>
      <c r="S93" s="208">
        <v>-43931.918181818182</v>
      </c>
      <c r="T93" s="208">
        <v>-44.792005874378766</v>
      </c>
      <c r="U93" s="213">
        <v>0.33400242320890167</v>
      </c>
      <c r="V93" s="209">
        <v>847.65766408208015</v>
      </c>
      <c r="W93" s="210" t="s">
        <v>112</v>
      </c>
      <c r="X93" s="210">
        <v>3</v>
      </c>
      <c r="Y93" s="211">
        <v>2</v>
      </c>
      <c r="Z93" s="41">
        <v>22335347.719999999</v>
      </c>
      <c r="AA93" s="41">
        <v>22335347.719999999</v>
      </c>
      <c r="AB93" s="41">
        <v>13466328.18</v>
      </c>
      <c r="AC93" s="41">
        <v>8869019.5399999991</v>
      </c>
      <c r="AD93" s="41">
        <v>3439507.74</v>
      </c>
      <c r="AE93" s="41">
        <v>0</v>
      </c>
      <c r="AF93" s="41">
        <v>0</v>
      </c>
      <c r="AG93" s="41">
        <v>2540968.94</v>
      </c>
      <c r="AH93" s="41">
        <v>1081384.05</v>
      </c>
      <c r="AI93" s="41">
        <v>1913674.3</v>
      </c>
      <c r="AJ93" s="41">
        <v>1647915.83</v>
      </c>
      <c r="AK93" s="41">
        <v>0</v>
      </c>
      <c r="AL93" s="41">
        <v>7183943.1200000001</v>
      </c>
      <c r="AM93" s="41">
        <v>201563.2</v>
      </c>
      <c r="AN93" s="41">
        <v>419801.51</v>
      </c>
      <c r="AR93" s="212"/>
    </row>
    <row r="94" spans="1:44" x14ac:dyDescent="0.55000000000000004">
      <c r="L94" s="15"/>
      <c r="M94" s="15"/>
      <c r="N94" s="15"/>
      <c r="O94" s="15"/>
      <c r="P94" s="15"/>
      <c r="R94" s="15"/>
      <c r="W94" s="15"/>
      <c r="Y94" s="19"/>
      <c r="AD94" s="42"/>
      <c r="AE94" s="42"/>
      <c r="AF94" s="42"/>
      <c r="AG94" s="42"/>
      <c r="AH94" s="42"/>
    </row>
    <row r="95" spans="1:44" x14ac:dyDescent="0.55000000000000004">
      <c r="L95" s="15"/>
      <c r="M95" s="15"/>
      <c r="N95" s="15"/>
      <c r="O95" s="15"/>
      <c r="P95" s="15"/>
      <c r="R95" s="15"/>
      <c r="W95" s="15"/>
      <c r="Y95" s="19"/>
    </row>
    <row r="96" spans="1:44" x14ac:dyDescent="0.55000000000000004">
      <c r="L96" s="15"/>
      <c r="M96" s="15"/>
      <c r="N96" s="15"/>
      <c r="O96" s="15"/>
      <c r="P96" s="15"/>
      <c r="R96" s="15"/>
      <c r="W96" s="15"/>
      <c r="Y96" s="19"/>
    </row>
    <row r="97" spans="5:25" x14ac:dyDescent="0.55000000000000004">
      <c r="L97" s="15"/>
      <c r="M97" s="15"/>
      <c r="N97" s="15"/>
      <c r="O97" s="15"/>
      <c r="P97" s="15"/>
      <c r="R97" s="15"/>
      <c r="W97" s="15"/>
      <c r="Y97" s="19"/>
    </row>
    <row r="98" spans="5:25" x14ac:dyDescent="0.55000000000000004">
      <c r="L98" s="15"/>
      <c r="M98" s="15"/>
      <c r="N98" s="15"/>
      <c r="O98" s="15"/>
      <c r="P98" s="15"/>
      <c r="R98" s="15"/>
      <c r="W98" s="15"/>
      <c r="Y98" s="19"/>
    </row>
    <row r="99" spans="5:25" x14ac:dyDescent="0.55000000000000004">
      <c r="L99" s="15"/>
      <c r="M99" s="15"/>
      <c r="N99" s="15"/>
      <c r="O99" s="15"/>
      <c r="P99" s="15"/>
      <c r="R99" s="15"/>
      <c r="W99" s="15"/>
      <c r="Y99" s="19"/>
    </row>
    <row r="100" spans="5:25" x14ac:dyDescent="0.55000000000000004">
      <c r="L100" s="15"/>
      <c r="M100" s="15"/>
      <c r="N100" s="15"/>
      <c r="O100" s="15"/>
      <c r="P100" s="15"/>
      <c r="R100" s="15"/>
      <c r="W100" s="15"/>
      <c r="Y100" s="19"/>
    </row>
    <row r="101" spans="5:25" x14ac:dyDescent="0.55000000000000004">
      <c r="E101" s="21"/>
      <c r="F101" s="43"/>
      <c r="L101" s="15"/>
      <c r="M101" s="15"/>
      <c r="N101" s="15"/>
      <c r="O101" s="15"/>
      <c r="P101" s="15"/>
      <c r="R101" s="15"/>
      <c r="W101" s="15"/>
      <c r="Y101" s="19"/>
    </row>
    <row r="102" spans="5:25" x14ac:dyDescent="0.55000000000000004">
      <c r="E102" s="21"/>
      <c r="F102" s="43"/>
      <c r="L102" s="15"/>
      <c r="M102" s="15"/>
      <c r="N102" s="15"/>
      <c r="O102" s="15"/>
      <c r="P102" s="15"/>
      <c r="R102" s="15"/>
      <c r="W102" s="15"/>
      <c r="Y102" s="19"/>
    </row>
    <row r="103" spans="5:25" x14ac:dyDescent="0.55000000000000004">
      <c r="E103" s="21"/>
      <c r="F103" s="43"/>
      <c r="L103" s="15"/>
      <c r="M103" s="15"/>
      <c r="N103" s="15"/>
      <c r="O103" s="15"/>
      <c r="P103" s="15"/>
      <c r="R103" s="15"/>
      <c r="W103" s="15"/>
      <c r="Y103" s="19"/>
    </row>
    <row r="104" spans="5:25" x14ac:dyDescent="0.55000000000000004">
      <c r="E104" s="21"/>
      <c r="F104" s="43"/>
      <c r="L104" s="15"/>
      <c r="M104" s="15"/>
      <c r="N104" s="15"/>
      <c r="O104" s="15"/>
      <c r="P104" s="15"/>
      <c r="R104" s="15"/>
      <c r="W104" s="15"/>
      <c r="Y104" s="19"/>
    </row>
    <row r="105" spans="5:25" x14ac:dyDescent="0.55000000000000004">
      <c r="E105" s="21"/>
      <c r="F105" s="43"/>
      <c r="L105" s="15"/>
      <c r="M105" s="15"/>
      <c r="N105" s="15"/>
      <c r="O105" s="15"/>
      <c r="P105" s="15"/>
      <c r="R105" s="15"/>
      <c r="W105" s="15"/>
      <c r="Y105" s="19"/>
    </row>
    <row r="106" spans="5:25" x14ac:dyDescent="0.55000000000000004">
      <c r="E106" s="21"/>
      <c r="F106" s="43"/>
      <c r="L106" s="15"/>
      <c r="M106" s="15"/>
      <c r="N106" s="15"/>
      <c r="O106" s="15"/>
      <c r="P106" s="15"/>
      <c r="R106" s="15"/>
      <c r="W106" s="15"/>
      <c r="Y106" s="19"/>
    </row>
    <row r="107" spans="5:25" x14ac:dyDescent="0.55000000000000004">
      <c r="E107" s="21"/>
      <c r="F107" s="43"/>
      <c r="L107" s="15"/>
      <c r="M107" s="15"/>
      <c r="N107" s="15"/>
      <c r="O107" s="15"/>
      <c r="P107" s="15"/>
      <c r="R107" s="15"/>
      <c r="W107" s="15"/>
      <c r="Y107" s="19"/>
    </row>
    <row r="108" spans="5:25" x14ac:dyDescent="0.55000000000000004">
      <c r="E108" s="21"/>
      <c r="F108" s="43"/>
      <c r="L108" s="15"/>
      <c r="M108" s="15"/>
      <c r="N108" s="15"/>
      <c r="O108" s="15"/>
      <c r="P108" s="15"/>
      <c r="R108" s="15"/>
      <c r="W108" s="15"/>
      <c r="Y108" s="19"/>
    </row>
    <row r="109" spans="5:25" x14ac:dyDescent="0.55000000000000004">
      <c r="E109" s="21"/>
      <c r="F109" s="43"/>
      <c r="L109" s="15"/>
      <c r="M109" s="15"/>
      <c r="N109" s="15"/>
      <c r="O109" s="15"/>
      <c r="P109" s="15"/>
      <c r="R109" s="15"/>
      <c r="W109" s="15"/>
      <c r="Y109" s="19"/>
    </row>
    <row r="110" spans="5:25" x14ac:dyDescent="0.55000000000000004">
      <c r="L110" s="15"/>
      <c r="M110" s="15"/>
      <c r="N110" s="15"/>
      <c r="O110" s="15"/>
      <c r="P110" s="15"/>
      <c r="R110" s="15"/>
      <c r="W110" s="15"/>
      <c r="Y110" s="19"/>
    </row>
    <row r="111" spans="5:25" x14ac:dyDescent="0.55000000000000004">
      <c r="L111" s="15"/>
      <c r="M111" s="15"/>
      <c r="N111" s="15"/>
      <c r="O111" s="15"/>
      <c r="P111" s="15"/>
      <c r="R111" s="15"/>
      <c r="W111" s="15"/>
      <c r="Y111" s="19"/>
    </row>
    <row r="112" spans="5:25" x14ac:dyDescent="0.55000000000000004">
      <c r="L112" s="15"/>
      <c r="M112" s="15"/>
      <c r="N112" s="15"/>
      <c r="O112" s="15"/>
      <c r="P112" s="15"/>
      <c r="R112" s="15"/>
      <c r="W112" s="15"/>
      <c r="Y112" s="19"/>
    </row>
    <row r="113" spans="12:25" x14ac:dyDescent="0.55000000000000004">
      <c r="L113" s="15"/>
      <c r="M113" s="15"/>
      <c r="N113" s="15"/>
      <c r="O113" s="15"/>
      <c r="P113" s="15"/>
      <c r="R113" s="15"/>
      <c r="W113" s="15"/>
      <c r="Y113" s="19"/>
    </row>
    <row r="114" spans="12:25" x14ac:dyDescent="0.55000000000000004">
      <c r="L114" s="15"/>
      <c r="M114" s="15"/>
      <c r="N114" s="15"/>
      <c r="O114" s="15"/>
      <c r="P114" s="15"/>
      <c r="R114" s="15"/>
      <c r="W114" s="15"/>
      <c r="Y114" s="19"/>
    </row>
    <row r="115" spans="12:25" x14ac:dyDescent="0.55000000000000004">
      <c r="L115" s="15"/>
      <c r="M115" s="15"/>
      <c r="N115" s="15"/>
      <c r="O115" s="15"/>
      <c r="P115" s="15"/>
      <c r="R115" s="15"/>
      <c r="W115" s="15"/>
      <c r="Y115" s="19"/>
    </row>
  </sheetData>
  <mergeCells count="37">
    <mergeCell ref="O3:O5"/>
    <mergeCell ref="P1:R1"/>
    <mergeCell ref="A3:A5"/>
    <mergeCell ref="B3:B5"/>
    <mergeCell ref="C3:C5"/>
    <mergeCell ref="D3:D5"/>
    <mergeCell ref="E3:E5"/>
    <mergeCell ref="F3:F5"/>
    <mergeCell ref="G3:G5"/>
    <mergeCell ref="H3:H5"/>
    <mergeCell ref="I3:I4"/>
    <mergeCell ref="J3:J4"/>
    <mergeCell ref="K3:K4"/>
    <mergeCell ref="L3:L4"/>
    <mergeCell ref="M3:M4"/>
    <mergeCell ref="N3:N5"/>
    <mergeCell ref="AE3:AE4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AD3:AD4"/>
    <mergeCell ref="AL3:AL4"/>
    <mergeCell ref="AM3:AM4"/>
    <mergeCell ref="AN3:AN4"/>
    <mergeCell ref="AF3:AF4"/>
    <mergeCell ref="AG3:AG4"/>
    <mergeCell ref="AH3:AH4"/>
    <mergeCell ref="AI3:AI4"/>
    <mergeCell ref="AJ3:AJ4"/>
    <mergeCell ref="AK3:AK4"/>
  </mergeCells>
  <conditionalFormatting sqref="R6:R9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8B310-4325-4D1D-9DC7-755BDE298A30}">
  <dimension ref="A1:AB110"/>
  <sheetViews>
    <sheetView zoomScale="50" zoomScaleNormal="50" workbookViewId="0">
      <selection activeCell="S18" sqref="S18"/>
    </sheetView>
  </sheetViews>
  <sheetFormatPr defaultColWidth="9" defaultRowHeight="24.6" x14ac:dyDescent="0.7"/>
  <cols>
    <col min="1" max="1" width="4.09765625" style="1" customWidth="1"/>
    <col min="2" max="2" width="4.8984375" style="1" customWidth="1"/>
    <col min="3" max="3" width="12.5" style="1" customWidth="1"/>
    <col min="4" max="4" width="6.8984375" style="1" customWidth="1"/>
    <col min="5" max="5" width="26" style="1" customWidth="1"/>
    <col min="6" max="6" width="12" style="1" customWidth="1"/>
    <col min="7" max="7" width="8.8984375" style="14" customWidth="1"/>
    <col min="8" max="8" width="22.09765625" style="1" customWidth="1"/>
    <col min="9" max="11" width="8.09765625" style="1" customWidth="1"/>
    <col min="12" max="12" width="20" style="1" customWidth="1"/>
    <col min="13" max="13" width="18.5" style="1" customWidth="1"/>
    <col min="14" max="14" width="7.5" style="1" bestFit="1" customWidth="1"/>
    <col min="15" max="16" width="7" style="1" customWidth="1"/>
    <col min="17" max="17" width="8" style="1" customWidth="1"/>
    <col min="18" max="18" width="8.59765625" style="1" customWidth="1"/>
    <col min="19" max="19" width="15.59765625" style="44" customWidth="1"/>
    <col min="20" max="21" width="12.59765625" style="44" customWidth="1"/>
    <col min="22" max="22" width="12" style="44" bestFit="1" customWidth="1"/>
    <col min="23" max="23" width="9" style="45"/>
    <col min="24" max="24" width="10.09765625" style="48" customWidth="1"/>
    <col min="25" max="25" width="10.5" style="49" customWidth="1"/>
    <col min="26" max="26" width="12.09765625" style="1" hidden="1" customWidth="1"/>
    <col min="27" max="27" width="12.09765625" hidden="1" customWidth="1"/>
    <col min="28" max="28" width="6" style="1" hidden="1" customWidth="1"/>
    <col min="29" max="35" width="9" style="1" customWidth="1"/>
    <col min="36" max="16384" width="9" style="1"/>
  </cols>
  <sheetData>
    <row r="1" spans="1:28" x14ac:dyDescent="0.7">
      <c r="P1" s="464"/>
      <c r="Q1" s="464"/>
      <c r="R1" s="464"/>
      <c r="X1" s="532" t="s">
        <v>191</v>
      </c>
      <c r="Y1" s="532"/>
    </row>
    <row r="2" spans="1:28" ht="39.75" customHeight="1" x14ac:dyDescent="0.95">
      <c r="C2" s="533" t="s">
        <v>342</v>
      </c>
      <c r="D2" s="533"/>
      <c r="E2" s="533"/>
      <c r="F2" s="533"/>
      <c r="G2" s="533"/>
      <c r="H2" s="533"/>
      <c r="I2" s="533"/>
      <c r="J2" s="533"/>
      <c r="K2" s="47" t="s">
        <v>795</v>
      </c>
      <c r="AA2" s="50" t="s">
        <v>795</v>
      </c>
      <c r="AB2" s="13">
        <v>11</v>
      </c>
    </row>
    <row r="3" spans="1:28" s="59" customFormat="1" ht="49.2" customHeight="1" x14ac:dyDescent="0.7">
      <c r="A3" s="51" t="s">
        <v>193</v>
      </c>
      <c r="B3" s="51" t="s">
        <v>194</v>
      </c>
      <c r="C3" s="51" t="s">
        <v>195</v>
      </c>
      <c r="D3" s="51" t="s">
        <v>196</v>
      </c>
      <c r="E3" s="51" t="s">
        <v>197</v>
      </c>
      <c r="F3" s="51" t="s">
        <v>102</v>
      </c>
      <c r="G3" s="51" t="s">
        <v>198</v>
      </c>
      <c r="H3" s="51" t="s">
        <v>199</v>
      </c>
      <c r="I3" s="51" t="s">
        <v>200</v>
      </c>
      <c r="J3" s="51" t="s">
        <v>201</v>
      </c>
      <c r="K3" s="51" t="s">
        <v>202</v>
      </c>
      <c r="L3" s="51" t="s">
        <v>203</v>
      </c>
      <c r="M3" s="51" t="s">
        <v>204</v>
      </c>
      <c r="N3" s="52" t="s">
        <v>205</v>
      </c>
      <c r="O3" s="52" t="s">
        <v>343</v>
      </c>
      <c r="P3" s="52" t="s">
        <v>207</v>
      </c>
      <c r="Q3" s="53" t="s">
        <v>208</v>
      </c>
      <c r="R3" s="52" t="s">
        <v>209</v>
      </c>
      <c r="S3" s="54" t="s">
        <v>210</v>
      </c>
      <c r="T3" s="54" t="s">
        <v>211</v>
      </c>
      <c r="U3" s="55" t="s">
        <v>212</v>
      </c>
      <c r="V3" s="56" t="s">
        <v>213</v>
      </c>
      <c r="W3" s="57" t="s">
        <v>214</v>
      </c>
      <c r="X3" s="58" t="s">
        <v>215</v>
      </c>
      <c r="Y3" s="58" t="s">
        <v>344</v>
      </c>
      <c r="Z3" s="1"/>
    </row>
    <row r="4" spans="1:28" x14ac:dyDescent="0.7">
      <c r="A4" s="60">
        <v>1</v>
      </c>
      <c r="B4" s="61">
        <v>8</v>
      </c>
      <c r="C4" s="62" t="s">
        <v>95</v>
      </c>
      <c r="D4" s="63" t="s">
        <v>5</v>
      </c>
      <c r="E4" s="62" t="s">
        <v>253</v>
      </c>
      <c r="F4" s="62" t="s">
        <v>106</v>
      </c>
      <c r="G4" s="64">
        <v>392</v>
      </c>
      <c r="H4" s="62" t="s">
        <v>121</v>
      </c>
      <c r="I4" s="353">
        <v>1.77</v>
      </c>
      <c r="J4" s="353">
        <v>1.6</v>
      </c>
      <c r="K4" s="353">
        <v>0.66</v>
      </c>
      <c r="L4" s="353">
        <v>176312896.96000001</v>
      </c>
      <c r="M4" s="353">
        <v>12460649.720000001</v>
      </c>
      <c r="N4" s="39">
        <v>1</v>
      </c>
      <c r="O4" s="65">
        <v>0</v>
      </c>
      <c r="P4" s="65">
        <v>0</v>
      </c>
      <c r="Q4" s="65" t="s">
        <v>341</v>
      </c>
      <c r="R4" s="40">
        <v>1</v>
      </c>
      <c r="S4" s="66">
        <v>1132786.3381818181</v>
      </c>
      <c r="T4" s="66">
        <v>155.6453242921269</v>
      </c>
      <c r="U4" s="66">
        <v>0.15905149459714832</v>
      </c>
      <c r="V4" s="67">
        <v>1250.8638683533061</v>
      </c>
      <c r="W4" s="2" t="s">
        <v>108</v>
      </c>
      <c r="X4" s="2">
        <v>16</v>
      </c>
      <c r="Y4" s="2">
        <v>13</v>
      </c>
    </row>
    <row r="5" spans="1:28" x14ac:dyDescent="0.7">
      <c r="A5" s="60">
        <v>2</v>
      </c>
      <c r="B5" s="61">
        <v>8</v>
      </c>
      <c r="C5" s="62" t="s">
        <v>95</v>
      </c>
      <c r="D5" s="63" t="s">
        <v>63</v>
      </c>
      <c r="E5" s="62" t="s">
        <v>254</v>
      </c>
      <c r="F5" s="62" t="s">
        <v>105</v>
      </c>
      <c r="G5" s="64">
        <v>30</v>
      </c>
      <c r="H5" s="62" t="s">
        <v>122</v>
      </c>
      <c r="I5" s="353">
        <v>3.36</v>
      </c>
      <c r="J5" s="353">
        <v>3.08</v>
      </c>
      <c r="K5" s="353">
        <v>2.56</v>
      </c>
      <c r="L5" s="353">
        <v>27375543.109999999</v>
      </c>
      <c r="M5" s="353">
        <v>-15642363.99</v>
      </c>
      <c r="N5" s="39">
        <v>0</v>
      </c>
      <c r="O5" s="65">
        <v>1</v>
      </c>
      <c r="P5" s="65">
        <v>0</v>
      </c>
      <c r="Q5" s="65">
        <v>19.2</v>
      </c>
      <c r="R5" s="40">
        <v>1</v>
      </c>
      <c r="S5" s="66">
        <v>-1422033.09</v>
      </c>
      <c r="T5" s="66">
        <v>-19.250988814894594</v>
      </c>
      <c r="U5" s="66">
        <v>0.21494323491230108</v>
      </c>
      <c r="V5" s="67">
        <v>544.13770371323062</v>
      </c>
      <c r="W5" s="2" t="s">
        <v>109</v>
      </c>
      <c r="X5" s="2">
        <v>6</v>
      </c>
      <c r="Y5" s="2">
        <v>4</v>
      </c>
    </row>
    <row r="6" spans="1:28" x14ac:dyDescent="0.7">
      <c r="A6" s="60">
        <v>3</v>
      </c>
      <c r="B6" s="61">
        <v>8</v>
      </c>
      <c r="C6" s="62" t="s">
        <v>95</v>
      </c>
      <c r="D6" s="63" t="s">
        <v>64</v>
      </c>
      <c r="E6" s="62" t="s">
        <v>255</v>
      </c>
      <c r="F6" s="62" t="s">
        <v>105</v>
      </c>
      <c r="G6" s="64">
        <v>40</v>
      </c>
      <c r="H6" s="62" t="s">
        <v>122</v>
      </c>
      <c r="I6" s="353">
        <v>3.07</v>
      </c>
      <c r="J6" s="353">
        <v>2.78</v>
      </c>
      <c r="K6" s="353">
        <v>2.38</v>
      </c>
      <c r="L6" s="353">
        <v>29970210.309999999</v>
      </c>
      <c r="M6" s="353">
        <v>-21527025.039999999</v>
      </c>
      <c r="N6" s="39">
        <v>0</v>
      </c>
      <c r="O6" s="65">
        <v>1</v>
      </c>
      <c r="P6" s="65">
        <v>0</v>
      </c>
      <c r="Q6" s="65">
        <v>15.3</v>
      </c>
      <c r="R6" s="40">
        <v>1</v>
      </c>
      <c r="S6" s="66">
        <v>-1957002.2763636364</v>
      </c>
      <c r="T6" s="66">
        <v>-15.314346167081895</v>
      </c>
      <c r="U6" s="66">
        <v>0.24412645169071073</v>
      </c>
      <c r="V6" s="67">
        <v>540.20027976370295</v>
      </c>
      <c r="W6" s="2" t="s">
        <v>109</v>
      </c>
      <c r="X6" s="2">
        <v>6</v>
      </c>
      <c r="Y6" s="2">
        <v>6</v>
      </c>
    </row>
    <row r="7" spans="1:28" x14ac:dyDescent="0.7">
      <c r="A7" s="60">
        <v>4</v>
      </c>
      <c r="B7" s="61">
        <v>8</v>
      </c>
      <c r="C7" s="62" t="s">
        <v>95</v>
      </c>
      <c r="D7" s="63" t="s">
        <v>65</v>
      </c>
      <c r="E7" s="62" t="s">
        <v>256</v>
      </c>
      <c r="F7" s="62" t="s">
        <v>105</v>
      </c>
      <c r="G7" s="64">
        <v>43</v>
      </c>
      <c r="H7" s="62" t="s">
        <v>123</v>
      </c>
      <c r="I7" s="353">
        <v>2.54</v>
      </c>
      <c r="J7" s="353">
        <v>2.15</v>
      </c>
      <c r="K7" s="353">
        <v>1.2</v>
      </c>
      <c r="L7" s="353">
        <v>17369826.690000001</v>
      </c>
      <c r="M7" s="353">
        <v>-24120823.510000002</v>
      </c>
      <c r="N7" s="39">
        <v>0</v>
      </c>
      <c r="O7" s="65">
        <v>1</v>
      </c>
      <c r="P7" s="65">
        <v>0</v>
      </c>
      <c r="Q7" s="65">
        <v>7.9</v>
      </c>
      <c r="R7" s="40">
        <v>1</v>
      </c>
      <c r="S7" s="66">
        <v>-2192802.1372727272</v>
      </c>
      <c r="T7" s="66">
        <v>-7.9212923020968624</v>
      </c>
      <c r="U7" s="66">
        <v>0.14356331697234104</v>
      </c>
      <c r="V7" s="67">
        <v>530.78494938069116</v>
      </c>
      <c r="W7" s="2" t="s">
        <v>109</v>
      </c>
      <c r="X7" s="2">
        <v>5</v>
      </c>
      <c r="Y7" s="2">
        <v>5</v>
      </c>
    </row>
    <row r="8" spans="1:28" x14ac:dyDescent="0.7">
      <c r="A8" s="60">
        <v>5</v>
      </c>
      <c r="B8" s="61">
        <v>8</v>
      </c>
      <c r="C8" s="62" t="s">
        <v>95</v>
      </c>
      <c r="D8" s="63" t="s">
        <v>66</v>
      </c>
      <c r="E8" s="62" t="s">
        <v>257</v>
      </c>
      <c r="F8" s="62" t="s">
        <v>105</v>
      </c>
      <c r="G8" s="64">
        <v>36</v>
      </c>
      <c r="H8" s="62" t="s">
        <v>123</v>
      </c>
      <c r="I8" s="353">
        <v>1.93</v>
      </c>
      <c r="J8" s="353">
        <v>1.78</v>
      </c>
      <c r="K8" s="353">
        <v>1.42</v>
      </c>
      <c r="L8" s="353">
        <v>13117129.99</v>
      </c>
      <c r="M8" s="353">
        <v>-9200750.6199999992</v>
      </c>
      <c r="N8" s="39">
        <v>0</v>
      </c>
      <c r="O8" s="65">
        <v>1</v>
      </c>
      <c r="P8" s="65">
        <v>0</v>
      </c>
      <c r="Q8" s="65">
        <v>15.6</v>
      </c>
      <c r="R8" s="40">
        <v>1</v>
      </c>
      <c r="S8" s="66">
        <v>-836431.87454545451</v>
      </c>
      <c r="T8" s="66">
        <v>-15.682245487270908</v>
      </c>
      <c r="U8" s="66">
        <v>0.15851489948823849</v>
      </c>
      <c r="V8" s="67">
        <v>608.75253456998314</v>
      </c>
      <c r="W8" s="2" t="s">
        <v>109</v>
      </c>
      <c r="X8" s="2">
        <v>5</v>
      </c>
      <c r="Y8" s="2">
        <v>2</v>
      </c>
    </row>
    <row r="9" spans="1:28" x14ac:dyDescent="0.7">
      <c r="A9" s="60">
        <v>6</v>
      </c>
      <c r="B9" s="61">
        <v>8</v>
      </c>
      <c r="C9" s="62" t="s">
        <v>95</v>
      </c>
      <c r="D9" s="63" t="s">
        <v>67</v>
      </c>
      <c r="E9" s="62" t="s">
        <v>258</v>
      </c>
      <c r="F9" s="62" t="s">
        <v>105</v>
      </c>
      <c r="G9" s="64">
        <v>30</v>
      </c>
      <c r="H9" s="62" t="s">
        <v>122</v>
      </c>
      <c r="I9" s="353">
        <v>0.99</v>
      </c>
      <c r="J9" s="353">
        <v>0.79</v>
      </c>
      <c r="K9" s="353">
        <v>0.43</v>
      </c>
      <c r="L9" s="353">
        <v>-265175.37</v>
      </c>
      <c r="M9" s="353">
        <v>-14459118.439999999</v>
      </c>
      <c r="N9" s="39">
        <v>3</v>
      </c>
      <c r="O9" s="65">
        <v>2</v>
      </c>
      <c r="P9" s="65">
        <v>2</v>
      </c>
      <c r="Q9" s="65" t="s">
        <v>341</v>
      </c>
      <c r="R9" s="40">
        <v>7</v>
      </c>
      <c r="S9" s="66">
        <v>-1314465.3127272727</v>
      </c>
      <c r="T9" s="66">
        <v>0.20173630101338322</v>
      </c>
      <c r="U9" s="66">
        <v>-2.0278399056178772E-3</v>
      </c>
      <c r="V9" s="67">
        <v>18.913086400973533</v>
      </c>
      <c r="W9" s="2" t="s">
        <v>109</v>
      </c>
      <c r="X9" s="2">
        <v>6</v>
      </c>
      <c r="Y9" s="2">
        <v>5</v>
      </c>
    </row>
    <row r="10" spans="1:28" x14ac:dyDescent="0.7">
      <c r="A10" s="60">
        <v>7</v>
      </c>
      <c r="B10" s="61">
        <v>8</v>
      </c>
      <c r="C10" s="62" t="s">
        <v>95</v>
      </c>
      <c r="D10" s="63" t="s">
        <v>68</v>
      </c>
      <c r="E10" s="62" t="s">
        <v>259</v>
      </c>
      <c r="F10" s="62" t="s">
        <v>105</v>
      </c>
      <c r="G10" s="64">
        <v>61</v>
      </c>
      <c r="H10" s="62" t="s">
        <v>122</v>
      </c>
      <c r="I10" s="353">
        <v>2.36</v>
      </c>
      <c r="J10" s="353">
        <v>1.9</v>
      </c>
      <c r="K10" s="353">
        <v>1.19</v>
      </c>
      <c r="L10" s="353">
        <v>25349561.77</v>
      </c>
      <c r="M10" s="353">
        <v>-23791853.260000002</v>
      </c>
      <c r="N10" s="39">
        <v>0</v>
      </c>
      <c r="O10" s="65">
        <v>1</v>
      </c>
      <c r="P10" s="65">
        <v>0</v>
      </c>
      <c r="Q10" s="65">
        <v>11.7</v>
      </c>
      <c r="R10" s="40">
        <v>1</v>
      </c>
      <c r="S10" s="66">
        <v>-2162895.750909091</v>
      </c>
      <c r="T10" s="66">
        <v>-11.720195834378645</v>
      </c>
      <c r="U10" s="66">
        <v>0.14777234395938604</v>
      </c>
      <c r="V10" s="67">
        <v>356.79994573653522</v>
      </c>
      <c r="W10" s="2" t="s">
        <v>109</v>
      </c>
      <c r="X10" s="2">
        <v>6</v>
      </c>
      <c r="Y10" s="2">
        <v>8</v>
      </c>
    </row>
    <row r="11" spans="1:28" x14ac:dyDescent="0.7">
      <c r="A11" s="60">
        <v>8</v>
      </c>
      <c r="B11" s="61">
        <v>8</v>
      </c>
      <c r="C11" s="62" t="s">
        <v>95</v>
      </c>
      <c r="D11" s="63" t="s">
        <v>69</v>
      </c>
      <c r="E11" s="62" t="s">
        <v>260</v>
      </c>
      <c r="F11" s="62" t="s">
        <v>105</v>
      </c>
      <c r="G11" s="64">
        <v>90</v>
      </c>
      <c r="H11" s="62" t="s">
        <v>128</v>
      </c>
      <c r="I11" s="353">
        <v>1.52</v>
      </c>
      <c r="J11" s="353">
        <v>1.23</v>
      </c>
      <c r="K11" s="353">
        <v>0.56000000000000005</v>
      </c>
      <c r="L11" s="353">
        <v>24753270.43</v>
      </c>
      <c r="M11" s="353">
        <v>-35959040.25</v>
      </c>
      <c r="N11" s="39">
        <v>1</v>
      </c>
      <c r="O11" s="65">
        <v>1</v>
      </c>
      <c r="P11" s="65">
        <v>0</v>
      </c>
      <c r="Q11" s="65">
        <v>7.5</v>
      </c>
      <c r="R11" s="40">
        <v>2</v>
      </c>
      <c r="S11" s="66">
        <v>-3269003.6590909092</v>
      </c>
      <c r="T11" s="66">
        <v>-7.5721146292273467</v>
      </c>
      <c r="U11" s="66">
        <v>9.072251074547627E-2</v>
      </c>
      <c r="V11" s="67">
        <v>393.79377458102567</v>
      </c>
      <c r="W11" s="2" t="s">
        <v>111</v>
      </c>
      <c r="X11" s="2">
        <v>12</v>
      </c>
      <c r="Y11" s="2">
        <v>9</v>
      </c>
    </row>
    <row r="12" spans="1:28" x14ac:dyDescent="0.7">
      <c r="A12" s="60">
        <v>9</v>
      </c>
      <c r="B12" s="61">
        <v>8</v>
      </c>
      <c r="C12" s="62" t="s">
        <v>95</v>
      </c>
      <c r="D12" s="63" t="s">
        <v>70</v>
      </c>
      <c r="E12" s="62" t="s">
        <v>261</v>
      </c>
      <c r="F12" s="62" t="s">
        <v>105</v>
      </c>
      <c r="G12" s="64">
        <v>48</v>
      </c>
      <c r="H12" s="62" t="s">
        <v>122</v>
      </c>
      <c r="I12" s="353">
        <v>2.0099999999999998</v>
      </c>
      <c r="J12" s="353">
        <v>1.68</v>
      </c>
      <c r="K12" s="353">
        <v>0.97</v>
      </c>
      <c r="L12" s="353">
        <v>12738949.300000001</v>
      </c>
      <c r="M12" s="353">
        <v>-24117598.59</v>
      </c>
      <c r="N12" s="39">
        <v>0</v>
      </c>
      <c r="O12" s="65">
        <v>1</v>
      </c>
      <c r="P12" s="65">
        <v>1</v>
      </c>
      <c r="Q12" s="65">
        <v>5.8</v>
      </c>
      <c r="R12" s="40">
        <v>2</v>
      </c>
      <c r="S12" s="66">
        <v>-2192508.9627272729</v>
      </c>
      <c r="T12" s="66">
        <v>-5.810215381812605</v>
      </c>
      <c r="U12" s="66">
        <v>9.7194731862236913E-2</v>
      </c>
      <c r="V12" s="67">
        <v>285.79495406333314</v>
      </c>
      <c r="W12" s="2" t="s">
        <v>109</v>
      </c>
      <c r="X12" s="2">
        <v>6</v>
      </c>
      <c r="Y12" s="2">
        <v>6</v>
      </c>
    </row>
    <row r="13" spans="1:28" x14ac:dyDescent="0.7">
      <c r="A13" s="60">
        <v>10</v>
      </c>
      <c r="B13" s="61">
        <v>8</v>
      </c>
      <c r="C13" s="62" t="s">
        <v>95</v>
      </c>
      <c r="D13" s="63" t="s">
        <v>71</v>
      </c>
      <c r="E13" s="62" t="s">
        <v>262</v>
      </c>
      <c r="F13" s="62" t="s">
        <v>105</v>
      </c>
      <c r="G13" s="64">
        <v>50</v>
      </c>
      <c r="H13" s="62" t="s">
        <v>122</v>
      </c>
      <c r="I13" s="353">
        <v>1.86</v>
      </c>
      <c r="J13" s="353">
        <v>1.47</v>
      </c>
      <c r="K13" s="353">
        <v>0.84</v>
      </c>
      <c r="L13" s="353">
        <v>13591125.35</v>
      </c>
      <c r="M13" s="353">
        <v>-29749895.690000001</v>
      </c>
      <c r="N13" s="39">
        <v>0</v>
      </c>
      <c r="O13" s="65">
        <v>1</v>
      </c>
      <c r="P13" s="65">
        <v>1</v>
      </c>
      <c r="Q13" s="65">
        <v>5</v>
      </c>
      <c r="R13" s="40">
        <v>2</v>
      </c>
      <c r="S13" s="66">
        <v>-2704535.9718181822</v>
      </c>
      <c r="T13" s="66">
        <v>-5.0253076652047914</v>
      </c>
      <c r="U13" s="66">
        <v>9.1086809932255139E-2</v>
      </c>
      <c r="V13" s="67">
        <v>276.99201696610226</v>
      </c>
      <c r="W13" s="2" t="s">
        <v>109</v>
      </c>
      <c r="X13" s="2">
        <v>6</v>
      </c>
      <c r="Y13" s="2">
        <v>7</v>
      </c>
    </row>
    <row r="14" spans="1:28" x14ac:dyDescent="0.7">
      <c r="A14" s="60">
        <v>11</v>
      </c>
      <c r="B14" s="61">
        <v>8</v>
      </c>
      <c r="C14" s="62" t="s">
        <v>95</v>
      </c>
      <c r="D14" s="63" t="s">
        <v>76</v>
      </c>
      <c r="E14" s="62" t="s">
        <v>263</v>
      </c>
      <c r="F14" s="62" t="s">
        <v>105</v>
      </c>
      <c r="G14" s="64">
        <v>234</v>
      </c>
      <c r="H14" s="62" t="s">
        <v>125</v>
      </c>
      <c r="I14" s="353">
        <v>0.72</v>
      </c>
      <c r="J14" s="353">
        <v>0.6</v>
      </c>
      <c r="K14" s="353">
        <v>0.16</v>
      </c>
      <c r="L14" s="353">
        <v>-25204777.460000001</v>
      </c>
      <c r="M14" s="353">
        <v>44622080.490000002</v>
      </c>
      <c r="N14" s="39">
        <v>3</v>
      </c>
      <c r="O14" s="65">
        <v>1</v>
      </c>
      <c r="P14" s="65">
        <v>2</v>
      </c>
      <c r="Q14" s="65">
        <v>6.2</v>
      </c>
      <c r="R14" s="40">
        <v>6</v>
      </c>
      <c r="S14" s="66">
        <v>4056552.771818182</v>
      </c>
      <c r="T14" s="66">
        <v>-6.2133488402033041</v>
      </c>
      <c r="U14" s="66">
        <v>-7.7835021066309323E-2</v>
      </c>
      <c r="V14" s="67">
        <v>-264.86378569250473</v>
      </c>
      <c r="W14" s="2" t="s">
        <v>111</v>
      </c>
      <c r="X14" s="2">
        <v>13</v>
      </c>
      <c r="Y14" s="2">
        <v>10</v>
      </c>
    </row>
    <row r="15" spans="1:28" x14ac:dyDescent="0.7">
      <c r="A15" s="60">
        <v>12</v>
      </c>
      <c r="B15" s="61">
        <v>8</v>
      </c>
      <c r="C15" s="62" t="s">
        <v>95</v>
      </c>
      <c r="D15" s="63" t="s">
        <v>87</v>
      </c>
      <c r="E15" s="62" t="s">
        <v>264</v>
      </c>
      <c r="F15" s="62" t="s">
        <v>105</v>
      </c>
      <c r="G15" s="64">
        <v>20</v>
      </c>
      <c r="H15" s="62" t="s">
        <v>126</v>
      </c>
      <c r="I15" s="353">
        <v>0.97</v>
      </c>
      <c r="J15" s="353">
        <v>0.81</v>
      </c>
      <c r="K15" s="353">
        <v>0.54</v>
      </c>
      <c r="L15" s="353">
        <v>-373694.34</v>
      </c>
      <c r="M15" s="353">
        <v>-1283402.46</v>
      </c>
      <c r="N15" s="39">
        <v>3</v>
      </c>
      <c r="O15" s="65">
        <v>2</v>
      </c>
      <c r="P15" s="65">
        <v>2</v>
      </c>
      <c r="Q15" s="65" t="s">
        <v>341</v>
      </c>
      <c r="R15" s="40">
        <v>7</v>
      </c>
      <c r="S15" s="66">
        <v>-116672.95090909091</v>
      </c>
      <c r="T15" s="66">
        <v>3.2029218176814154</v>
      </c>
      <c r="U15" s="66">
        <v>-7.8284096355090427E-3</v>
      </c>
      <c r="V15" s="67">
        <v>27.070566511987625</v>
      </c>
      <c r="W15" s="2" t="s">
        <v>112</v>
      </c>
      <c r="X15" s="2">
        <v>2</v>
      </c>
      <c r="Y15" s="2">
        <v>1</v>
      </c>
    </row>
    <row r="16" spans="1:28" x14ac:dyDescent="0.7">
      <c r="A16" s="60">
        <v>13</v>
      </c>
      <c r="B16" s="61">
        <v>8</v>
      </c>
      <c r="C16" s="62" t="s">
        <v>89</v>
      </c>
      <c r="D16" s="63" t="s">
        <v>37</v>
      </c>
      <c r="E16" s="62" t="s">
        <v>265</v>
      </c>
      <c r="F16" s="62" t="s">
        <v>106</v>
      </c>
      <c r="G16" s="64">
        <v>273</v>
      </c>
      <c r="H16" s="62" t="s">
        <v>121</v>
      </c>
      <c r="I16" s="353">
        <v>2.38</v>
      </c>
      <c r="J16" s="353">
        <v>2.06</v>
      </c>
      <c r="K16" s="353">
        <v>1.24</v>
      </c>
      <c r="L16" s="353">
        <v>163848927.72</v>
      </c>
      <c r="M16" s="353">
        <v>90904060.400000006</v>
      </c>
      <c r="N16" s="39">
        <v>0</v>
      </c>
      <c r="O16" s="65">
        <v>0</v>
      </c>
      <c r="P16" s="65">
        <v>0</v>
      </c>
      <c r="Q16" s="65" t="s">
        <v>341</v>
      </c>
      <c r="R16" s="40">
        <v>0</v>
      </c>
      <c r="S16" s="66">
        <v>8264005.4909090912</v>
      </c>
      <c r="T16" s="66">
        <v>19.826817382955976</v>
      </c>
      <c r="U16" s="66">
        <v>0.22583059450308607</v>
      </c>
      <c r="V16" s="67">
        <v>1798.0715462763669</v>
      </c>
      <c r="W16" s="2" t="s">
        <v>108</v>
      </c>
      <c r="X16" s="2">
        <v>16</v>
      </c>
      <c r="Y16" s="2">
        <v>12</v>
      </c>
    </row>
    <row r="17" spans="1:25" x14ac:dyDescent="0.7">
      <c r="A17" s="60">
        <v>14</v>
      </c>
      <c r="B17" s="61">
        <v>8</v>
      </c>
      <c r="C17" s="62" t="s">
        <v>89</v>
      </c>
      <c r="D17" s="63" t="s">
        <v>38</v>
      </c>
      <c r="E17" s="62" t="s">
        <v>266</v>
      </c>
      <c r="F17" s="62" t="s">
        <v>105</v>
      </c>
      <c r="G17" s="64">
        <v>37</v>
      </c>
      <c r="H17" s="62" t="s">
        <v>122</v>
      </c>
      <c r="I17" s="353">
        <v>2.4500000000000002</v>
      </c>
      <c r="J17" s="353">
        <v>2.2000000000000002</v>
      </c>
      <c r="K17" s="353">
        <v>1.57</v>
      </c>
      <c r="L17" s="353">
        <v>23476649.289999999</v>
      </c>
      <c r="M17" s="353">
        <v>-11449866.470000001</v>
      </c>
      <c r="N17" s="39">
        <v>0</v>
      </c>
      <c r="O17" s="65">
        <v>1</v>
      </c>
      <c r="P17" s="65">
        <v>0</v>
      </c>
      <c r="Q17" s="65">
        <v>22.5</v>
      </c>
      <c r="R17" s="40">
        <v>1</v>
      </c>
      <c r="S17" s="66">
        <v>-1040896.9518181819</v>
      </c>
      <c r="T17" s="66">
        <v>-22.554249245318925</v>
      </c>
      <c r="U17" s="66">
        <v>0.17607758240546942</v>
      </c>
      <c r="V17" s="67">
        <v>589.09291004335262</v>
      </c>
      <c r="W17" s="2" t="s">
        <v>109</v>
      </c>
      <c r="X17" s="2">
        <v>6</v>
      </c>
      <c r="Y17" s="2">
        <v>7</v>
      </c>
    </row>
    <row r="18" spans="1:25" x14ac:dyDescent="0.7">
      <c r="A18" s="60">
        <v>15</v>
      </c>
      <c r="B18" s="61">
        <v>8</v>
      </c>
      <c r="C18" s="62" t="s">
        <v>89</v>
      </c>
      <c r="D18" s="63" t="s">
        <v>40</v>
      </c>
      <c r="E18" s="62" t="s">
        <v>267</v>
      </c>
      <c r="F18" s="62" t="s">
        <v>105</v>
      </c>
      <c r="G18" s="64">
        <v>73</v>
      </c>
      <c r="H18" s="62" t="s">
        <v>186</v>
      </c>
      <c r="I18" s="353">
        <v>1.43</v>
      </c>
      <c r="J18" s="353">
        <v>1.27</v>
      </c>
      <c r="K18" s="353">
        <v>0.81</v>
      </c>
      <c r="L18" s="353">
        <v>15230046.83</v>
      </c>
      <c r="M18" s="353">
        <v>-40060.65</v>
      </c>
      <c r="N18" s="39">
        <v>1</v>
      </c>
      <c r="O18" s="65">
        <v>1</v>
      </c>
      <c r="P18" s="65">
        <v>0</v>
      </c>
      <c r="Q18" s="65">
        <v>4181.8999999999996</v>
      </c>
      <c r="R18" s="40">
        <v>2</v>
      </c>
      <c r="S18" s="66">
        <v>-3641.8772727272731</v>
      </c>
      <c r="T18" s="68">
        <v>-4181.9220389584289</v>
      </c>
      <c r="U18" s="66">
        <v>7.9772378956417034E-2</v>
      </c>
      <c r="V18" s="67">
        <v>255.60488568595414</v>
      </c>
      <c r="W18" s="2" t="s">
        <v>110</v>
      </c>
      <c r="X18" s="2">
        <v>9</v>
      </c>
      <c r="Y18" s="2">
        <v>9</v>
      </c>
    </row>
    <row r="19" spans="1:25" x14ac:dyDescent="0.7">
      <c r="A19" s="60">
        <v>16</v>
      </c>
      <c r="B19" s="61">
        <v>8</v>
      </c>
      <c r="C19" s="62" t="s">
        <v>89</v>
      </c>
      <c r="D19" s="63" t="s">
        <v>43</v>
      </c>
      <c r="E19" s="62" t="s">
        <v>268</v>
      </c>
      <c r="F19" s="62" t="s">
        <v>105</v>
      </c>
      <c r="G19" s="64">
        <v>125</v>
      </c>
      <c r="H19" s="62" t="s">
        <v>125</v>
      </c>
      <c r="I19" s="353">
        <v>2</v>
      </c>
      <c r="J19" s="353">
        <v>1.74</v>
      </c>
      <c r="K19" s="353">
        <v>0.77</v>
      </c>
      <c r="L19" s="353">
        <v>38809008.270000003</v>
      </c>
      <c r="M19" s="353">
        <v>-30961535.300000001</v>
      </c>
      <c r="N19" s="39">
        <v>1</v>
      </c>
      <c r="O19" s="65">
        <v>1</v>
      </c>
      <c r="P19" s="65">
        <v>0</v>
      </c>
      <c r="Q19" s="65">
        <v>13.7</v>
      </c>
      <c r="R19" s="40">
        <v>2</v>
      </c>
      <c r="S19" s="66">
        <v>-2814685.0272727273</v>
      </c>
      <c r="T19" s="68">
        <v>-13.788046582108608</v>
      </c>
      <c r="U19" s="66">
        <v>0.17539920629953906</v>
      </c>
      <c r="V19" s="67">
        <v>481.66463752100742</v>
      </c>
      <c r="W19" s="2" t="s">
        <v>111</v>
      </c>
      <c r="X19" s="2">
        <v>13</v>
      </c>
      <c r="Y19" s="2">
        <v>10</v>
      </c>
    </row>
    <row r="20" spans="1:25" x14ac:dyDescent="0.7">
      <c r="A20" s="60">
        <v>17</v>
      </c>
      <c r="B20" s="61">
        <v>8</v>
      </c>
      <c r="C20" s="62" t="s">
        <v>89</v>
      </c>
      <c r="D20" s="63" t="s">
        <v>44</v>
      </c>
      <c r="E20" s="62" t="s">
        <v>269</v>
      </c>
      <c r="F20" s="62" t="s">
        <v>105</v>
      </c>
      <c r="G20" s="64">
        <v>41</v>
      </c>
      <c r="H20" s="62" t="s">
        <v>122</v>
      </c>
      <c r="I20" s="353">
        <v>2.1800000000000002</v>
      </c>
      <c r="J20" s="353">
        <v>2.0099999999999998</v>
      </c>
      <c r="K20" s="353">
        <v>1.2</v>
      </c>
      <c r="L20" s="353">
        <v>19140824.82</v>
      </c>
      <c r="M20" s="353">
        <v>-23291816.460000001</v>
      </c>
      <c r="N20" s="39">
        <v>0</v>
      </c>
      <c r="O20" s="65">
        <v>1</v>
      </c>
      <c r="P20" s="65">
        <v>0</v>
      </c>
      <c r="Q20" s="65">
        <v>9</v>
      </c>
      <c r="R20" s="40">
        <v>1</v>
      </c>
      <c r="S20" s="66">
        <v>-2117437.86</v>
      </c>
      <c r="T20" s="66">
        <v>-9.0396158402494997</v>
      </c>
      <c r="U20" s="66">
        <v>0.15146730303404954</v>
      </c>
      <c r="V20" s="67">
        <v>586.28298036062938</v>
      </c>
      <c r="W20" s="2" t="s">
        <v>109</v>
      </c>
      <c r="X20" s="2">
        <v>6</v>
      </c>
      <c r="Y20" s="2">
        <v>6</v>
      </c>
    </row>
    <row r="21" spans="1:25" x14ac:dyDescent="0.7">
      <c r="A21" s="60">
        <v>18</v>
      </c>
      <c r="B21" s="61">
        <v>8</v>
      </c>
      <c r="C21" s="62" t="s">
        <v>89</v>
      </c>
      <c r="D21" s="63" t="s">
        <v>45</v>
      </c>
      <c r="E21" s="62" t="s">
        <v>270</v>
      </c>
      <c r="F21" s="62" t="s">
        <v>105</v>
      </c>
      <c r="G21" s="64">
        <v>52</v>
      </c>
      <c r="H21" s="62" t="s">
        <v>122</v>
      </c>
      <c r="I21" s="353">
        <v>2.76</v>
      </c>
      <c r="J21" s="353">
        <v>2.37</v>
      </c>
      <c r="K21" s="353">
        <v>1.54</v>
      </c>
      <c r="L21" s="353">
        <v>26994271.129999999</v>
      </c>
      <c r="M21" s="353">
        <v>-3668738.54</v>
      </c>
      <c r="N21" s="39">
        <v>0</v>
      </c>
      <c r="O21" s="65">
        <v>1</v>
      </c>
      <c r="P21" s="65">
        <v>0</v>
      </c>
      <c r="Q21" s="65">
        <v>80.900000000000006</v>
      </c>
      <c r="R21" s="40">
        <v>1</v>
      </c>
      <c r="S21" s="66">
        <v>-333521.68545454548</v>
      </c>
      <c r="T21" s="66">
        <v>-80.937079378243169</v>
      </c>
      <c r="U21" s="66">
        <v>0.20995134853515157</v>
      </c>
      <c r="V21" s="67">
        <v>777.75583863949907</v>
      </c>
      <c r="W21" s="2" t="s">
        <v>109</v>
      </c>
      <c r="X21" s="2">
        <v>6</v>
      </c>
      <c r="Y21" s="2">
        <v>7</v>
      </c>
    </row>
    <row r="22" spans="1:25" x14ac:dyDescent="0.7">
      <c r="A22" s="60">
        <v>19</v>
      </c>
      <c r="B22" s="61">
        <v>8</v>
      </c>
      <c r="C22" s="62" t="s">
        <v>89</v>
      </c>
      <c r="D22" s="63" t="s">
        <v>46</v>
      </c>
      <c r="E22" s="62" t="s">
        <v>271</v>
      </c>
      <c r="F22" s="62" t="s">
        <v>105</v>
      </c>
      <c r="G22" s="64">
        <v>38</v>
      </c>
      <c r="H22" s="62" t="s">
        <v>122</v>
      </c>
      <c r="I22" s="353">
        <v>1.27</v>
      </c>
      <c r="J22" s="353">
        <v>1.1399999999999999</v>
      </c>
      <c r="K22" s="353">
        <v>0.76</v>
      </c>
      <c r="L22" s="353">
        <v>6470107.4699999997</v>
      </c>
      <c r="M22" s="353">
        <v>-13368933.779999999</v>
      </c>
      <c r="N22" s="39">
        <v>2</v>
      </c>
      <c r="O22" s="65">
        <v>1</v>
      </c>
      <c r="P22" s="65">
        <v>1</v>
      </c>
      <c r="Q22" s="65">
        <v>5.3</v>
      </c>
      <c r="R22" s="40">
        <v>4</v>
      </c>
      <c r="S22" s="66">
        <v>-1215357.6163636362</v>
      </c>
      <c r="T22" s="66">
        <v>-5.3236244072412484</v>
      </c>
      <c r="U22" s="66">
        <v>5.7744284001280434E-2</v>
      </c>
      <c r="V22" s="67">
        <v>217.24489783079167</v>
      </c>
      <c r="W22" s="2" t="s">
        <v>109</v>
      </c>
      <c r="X22" s="2">
        <v>6</v>
      </c>
      <c r="Y22" s="2">
        <v>6</v>
      </c>
    </row>
    <row r="23" spans="1:25" x14ac:dyDescent="0.7">
      <c r="A23" s="60">
        <v>20</v>
      </c>
      <c r="B23" s="61">
        <v>8</v>
      </c>
      <c r="C23" s="62" t="s">
        <v>89</v>
      </c>
      <c r="D23" s="63" t="s">
        <v>47</v>
      </c>
      <c r="E23" s="62" t="s">
        <v>272</v>
      </c>
      <c r="F23" s="62" t="s">
        <v>105</v>
      </c>
      <c r="G23" s="64">
        <v>32</v>
      </c>
      <c r="H23" s="62" t="s">
        <v>126</v>
      </c>
      <c r="I23" s="353">
        <v>0.94</v>
      </c>
      <c r="J23" s="353">
        <v>0.77</v>
      </c>
      <c r="K23" s="353">
        <v>0.55000000000000004</v>
      </c>
      <c r="L23" s="353">
        <v>-700652.15</v>
      </c>
      <c r="M23" s="353">
        <v>-16732180.710000001</v>
      </c>
      <c r="N23" s="39">
        <v>3</v>
      </c>
      <c r="O23" s="65">
        <v>2</v>
      </c>
      <c r="P23" s="65">
        <v>2</v>
      </c>
      <c r="Q23" s="65" t="s">
        <v>341</v>
      </c>
      <c r="R23" s="40">
        <v>7</v>
      </c>
      <c r="S23" s="66">
        <v>-1521107.3372727274</v>
      </c>
      <c r="T23" s="66">
        <v>0.46061979508706846</v>
      </c>
      <c r="U23" s="66">
        <v>-9.4655086488997092E-3</v>
      </c>
      <c r="V23" s="67">
        <v>-19.486956026753948</v>
      </c>
      <c r="W23" s="2" t="s">
        <v>112</v>
      </c>
      <c r="X23" s="2">
        <v>2</v>
      </c>
      <c r="Y23" s="2">
        <v>2</v>
      </c>
    </row>
    <row r="24" spans="1:25" x14ac:dyDescent="0.7">
      <c r="A24" s="60">
        <v>21</v>
      </c>
      <c r="B24" s="61">
        <v>8</v>
      </c>
      <c r="C24" s="62" t="s">
        <v>92</v>
      </c>
      <c r="D24" s="63" t="s">
        <v>2</v>
      </c>
      <c r="E24" s="62" t="s">
        <v>273</v>
      </c>
      <c r="F24" s="62" t="s">
        <v>106</v>
      </c>
      <c r="G24" s="64">
        <v>558</v>
      </c>
      <c r="H24" s="62" t="s">
        <v>127</v>
      </c>
      <c r="I24" s="353">
        <v>1.97</v>
      </c>
      <c r="J24" s="353">
        <v>1.78</v>
      </c>
      <c r="K24" s="353">
        <v>0.72</v>
      </c>
      <c r="L24" s="353">
        <v>274171917.97000003</v>
      </c>
      <c r="M24" s="353">
        <v>563490385.00999999</v>
      </c>
      <c r="N24" s="39">
        <v>1</v>
      </c>
      <c r="O24" s="65">
        <v>0</v>
      </c>
      <c r="P24" s="65">
        <v>0</v>
      </c>
      <c r="Q24" s="65" t="s">
        <v>341</v>
      </c>
      <c r="R24" s="40">
        <v>1</v>
      </c>
      <c r="S24" s="66">
        <v>51226398.637272723</v>
      </c>
      <c r="T24" s="66">
        <v>5.352160707438653</v>
      </c>
      <c r="U24" s="66">
        <v>0.21905649199070135</v>
      </c>
      <c r="V24" s="67">
        <v>2250.1152064584012</v>
      </c>
      <c r="W24" s="2" t="s">
        <v>108</v>
      </c>
      <c r="X24" s="2">
        <v>17</v>
      </c>
      <c r="Y24" s="2">
        <v>13</v>
      </c>
    </row>
    <row r="25" spans="1:25" x14ac:dyDescent="0.7">
      <c r="A25" s="60">
        <v>22</v>
      </c>
      <c r="B25" s="61">
        <v>8</v>
      </c>
      <c r="C25" s="62" t="s">
        <v>92</v>
      </c>
      <c r="D25" s="63" t="s">
        <v>27</v>
      </c>
      <c r="E25" s="62" t="s">
        <v>274</v>
      </c>
      <c r="F25" s="62" t="s">
        <v>105</v>
      </c>
      <c r="G25" s="64">
        <v>30</v>
      </c>
      <c r="H25" s="62" t="s">
        <v>123</v>
      </c>
      <c r="I25" s="353">
        <v>4.1500000000000004</v>
      </c>
      <c r="J25" s="353">
        <v>3.93</v>
      </c>
      <c r="K25" s="353">
        <v>3.4</v>
      </c>
      <c r="L25" s="353">
        <v>32723691.93</v>
      </c>
      <c r="M25" s="353">
        <v>-2990168.42</v>
      </c>
      <c r="N25" s="39">
        <v>0</v>
      </c>
      <c r="O25" s="65">
        <v>1</v>
      </c>
      <c r="P25" s="65">
        <v>0</v>
      </c>
      <c r="Q25" s="65">
        <v>120.3</v>
      </c>
      <c r="R25" s="40">
        <v>1</v>
      </c>
      <c r="S25" s="66">
        <v>-271833.49272727274</v>
      </c>
      <c r="T25" s="66">
        <v>-120.38138347738953</v>
      </c>
      <c r="U25" s="66">
        <v>0.33539317163784743</v>
      </c>
      <c r="V25" s="67">
        <v>1311.7607309322034</v>
      </c>
      <c r="W25" s="2" t="s">
        <v>109</v>
      </c>
      <c r="X25" s="2">
        <v>5</v>
      </c>
      <c r="Y25" s="2">
        <v>5</v>
      </c>
    </row>
    <row r="26" spans="1:25" x14ac:dyDescent="0.7">
      <c r="A26" s="60">
        <v>23</v>
      </c>
      <c r="B26" s="61">
        <v>8</v>
      </c>
      <c r="C26" s="62" t="s">
        <v>92</v>
      </c>
      <c r="D26" s="63" t="s">
        <v>28</v>
      </c>
      <c r="E26" s="62" t="s">
        <v>275</v>
      </c>
      <c r="F26" s="62" t="s">
        <v>105</v>
      </c>
      <c r="G26" s="64">
        <v>59</v>
      </c>
      <c r="H26" s="62" t="s">
        <v>122</v>
      </c>
      <c r="I26" s="353">
        <v>1.04</v>
      </c>
      <c r="J26" s="353">
        <v>0.87</v>
      </c>
      <c r="K26" s="353">
        <v>0.46</v>
      </c>
      <c r="L26" s="353">
        <v>1833222.19</v>
      </c>
      <c r="M26" s="353">
        <v>3900219.78</v>
      </c>
      <c r="N26" s="39">
        <v>3</v>
      </c>
      <c r="O26" s="65">
        <v>0</v>
      </c>
      <c r="P26" s="65">
        <v>0</v>
      </c>
      <c r="Q26" s="65" t="s">
        <v>341</v>
      </c>
      <c r="R26" s="40">
        <v>3</v>
      </c>
      <c r="S26" s="66">
        <v>354565.43454545451</v>
      </c>
      <c r="T26" s="66">
        <v>5.1703353214623204</v>
      </c>
      <c r="U26" s="66">
        <v>1.176830829961369E-2</v>
      </c>
      <c r="V26" s="67">
        <v>84.794084138883406</v>
      </c>
      <c r="W26" s="2" t="s">
        <v>109</v>
      </c>
      <c r="X26" s="2">
        <v>6</v>
      </c>
      <c r="Y26" s="2">
        <v>8</v>
      </c>
    </row>
    <row r="27" spans="1:25" x14ac:dyDescent="0.7">
      <c r="A27" s="60">
        <v>24</v>
      </c>
      <c r="B27" s="61">
        <v>8</v>
      </c>
      <c r="C27" s="62" t="s">
        <v>92</v>
      </c>
      <c r="D27" s="63" t="s">
        <v>29</v>
      </c>
      <c r="E27" s="62" t="s">
        <v>276</v>
      </c>
      <c r="F27" s="62" t="s">
        <v>105</v>
      </c>
      <c r="G27" s="64">
        <v>34</v>
      </c>
      <c r="H27" s="62" t="s">
        <v>122</v>
      </c>
      <c r="I27" s="353">
        <v>2.0499999999999998</v>
      </c>
      <c r="J27" s="353">
        <v>1.75</v>
      </c>
      <c r="K27" s="353">
        <v>1.04</v>
      </c>
      <c r="L27" s="353">
        <v>26486826.84</v>
      </c>
      <c r="M27" s="353">
        <v>-1289061.96</v>
      </c>
      <c r="N27" s="39">
        <v>0</v>
      </c>
      <c r="O27" s="65">
        <v>1</v>
      </c>
      <c r="P27" s="65">
        <v>0</v>
      </c>
      <c r="Q27" s="65">
        <v>226</v>
      </c>
      <c r="R27" s="40">
        <v>1</v>
      </c>
      <c r="S27" s="66">
        <v>-117187.45090909091</v>
      </c>
      <c r="T27" s="66">
        <v>-226.02101705025876</v>
      </c>
      <c r="U27" s="69">
        <v>0.21172592808287827</v>
      </c>
      <c r="V27" s="67">
        <v>691.94913922793069</v>
      </c>
      <c r="W27" s="2" t="s">
        <v>109</v>
      </c>
      <c r="X27" s="2">
        <v>6</v>
      </c>
      <c r="Y27" s="2">
        <v>7</v>
      </c>
    </row>
    <row r="28" spans="1:25" x14ac:dyDescent="0.7">
      <c r="A28" s="60">
        <v>25</v>
      </c>
      <c r="B28" s="61">
        <v>8</v>
      </c>
      <c r="C28" s="62" t="s">
        <v>92</v>
      </c>
      <c r="D28" s="63" t="s">
        <v>30</v>
      </c>
      <c r="E28" s="62" t="s">
        <v>277</v>
      </c>
      <c r="F28" s="62" t="s">
        <v>105</v>
      </c>
      <c r="G28" s="64">
        <v>20</v>
      </c>
      <c r="H28" s="62" t="s">
        <v>126</v>
      </c>
      <c r="I28" s="353">
        <v>1.1000000000000001</v>
      </c>
      <c r="J28" s="353">
        <v>0.9</v>
      </c>
      <c r="K28" s="353">
        <v>0.61</v>
      </c>
      <c r="L28" s="353">
        <v>994931.63</v>
      </c>
      <c r="M28" s="353">
        <v>-904948.58</v>
      </c>
      <c r="N28" s="39">
        <v>3</v>
      </c>
      <c r="O28" s="65">
        <v>1</v>
      </c>
      <c r="P28" s="65">
        <v>0</v>
      </c>
      <c r="Q28" s="65">
        <v>12</v>
      </c>
      <c r="R28" s="40">
        <v>4</v>
      </c>
      <c r="S28" s="66">
        <v>-82268.052727272719</v>
      </c>
      <c r="T28" s="66">
        <v>-12.093778775806246</v>
      </c>
      <c r="U28" s="69">
        <v>1.4785335422525215E-2</v>
      </c>
      <c r="V28" s="67">
        <v>123.97068183762512</v>
      </c>
      <c r="W28" s="2" t="s">
        <v>112</v>
      </c>
      <c r="X28" s="2">
        <v>2</v>
      </c>
      <c r="Y28" s="2">
        <v>2</v>
      </c>
    </row>
    <row r="29" spans="1:25" x14ac:dyDescent="0.7">
      <c r="A29" s="60">
        <v>26</v>
      </c>
      <c r="B29" s="61">
        <v>8</v>
      </c>
      <c r="C29" s="62" t="s">
        <v>92</v>
      </c>
      <c r="D29" s="63" t="s">
        <v>31</v>
      </c>
      <c r="E29" s="62" t="s">
        <v>278</v>
      </c>
      <c r="F29" s="62" t="s">
        <v>105</v>
      </c>
      <c r="G29" s="64">
        <v>30</v>
      </c>
      <c r="H29" s="62" t="s">
        <v>123</v>
      </c>
      <c r="I29" s="353">
        <v>2.2200000000000002</v>
      </c>
      <c r="J29" s="353">
        <v>1.94</v>
      </c>
      <c r="K29" s="353">
        <v>0.97</v>
      </c>
      <c r="L29" s="353">
        <v>11627916.449999999</v>
      </c>
      <c r="M29" s="353">
        <v>-11737643.66</v>
      </c>
      <c r="N29" s="39">
        <v>0</v>
      </c>
      <c r="O29" s="65">
        <v>1</v>
      </c>
      <c r="P29" s="65">
        <v>0</v>
      </c>
      <c r="Q29" s="65">
        <v>10.8</v>
      </c>
      <c r="R29" s="40">
        <v>1</v>
      </c>
      <c r="S29" s="66">
        <v>-1067058.5145454546</v>
      </c>
      <c r="T29" s="66">
        <v>-10.897168516530002</v>
      </c>
      <c r="U29" s="69">
        <v>0.13675943673794863</v>
      </c>
      <c r="V29" s="67">
        <v>564.48269756939828</v>
      </c>
      <c r="W29" s="2" t="s">
        <v>109</v>
      </c>
      <c r="X29" s="2">
        <v>5</v>
      </c>
      <c r="Y29" s="2">
        <v>4</v>
      </c>
    </row>
    <row r="30" spans="1:25" x14ac:dyDescent="0.7">
      <c r="A30" s="60">
        <v>27</v>
      </c>
      <c r="B30" s="61">
        <v>8</v>
      </c>
      <c r="C30" s="62" t="s">
        <v>92</v>
      </c>
      <c r="D30" s="63" t="s">
        <v>32</v>
      </c>
      <c r="E30" s="62" t="s">
        <v>279</v>
      </c>
      <c r="F30" s="62" t="s">
        <v>105</v>
      </c>
      <c r="G30" s="64">
        <v>35</v>
      </c>
      <c r="H30" s="62" t="s">
        <v>123</v>
      </c>
      <c r="I30" s="353">
        <v>2.44</v>
      </c>
      <c r="J30" s="353">
        <v>2.1</v>
      </c>
      <c r="K30" s="353">
        <v>0.94</v>
      </c>
      <c r="L30" s="353">
        <v>18928862.780000001</v>
      </c>
      <c r="M30" s="353">
        <v>-13333902.380000001</v>
      </c>
      <c r="N30" s="39">
        <v>0</v>
      </c>
      <c r="O30" s="65">
        <v>1</v>
      </c>
      <c r="P30" s="65">
        <v>0</v>
      </c>
      <c r="Q30" s="65">
        <v>15.6</v>
      </c>
      <c r="R30" s="40">
        <v>1</v>
      </c>
      <c r="S30" s="66">
        <v>-1212172.9436363636</v>
      </c>
      <c r="T30" s="66">
        <v>-15.615645341180308</v>
      </c>
      <c r="U30" s="69">
        <v>0.19955425505736957</v>
      </c>
      <c r="V30" s="67">
        <v>725.34227803236433</v>
      </c>
      <c r="W30" s="2" t="s">
        <v>109</v>
      </c>
      <c r="X30" s="2">
        <v>5</v>
      </c>
      <c r="Y30" s="2">
        <v>5</v>
      </c>
    </row>
    <row r="31" spans="1:25" x14ac:dyDescent="0.7">
      <c r="A31" s="60">
        <v>28</v>
      </c>
      <c r="B31" s="61">
        <v>8</v>
      </c>
      <c r="C31" s="62" t="s">
        <v>92</v>
      </c>
      <c r="D31" s="63" t="s">
        <v>33</v>
      </c>
      <c r="E31" s="62" t="s">
        <v>280</v>
      </c>
      <c r="F31" s="62" t="s">
        <v>105</v>
      </c>
      <c r="G31" s="64">
        <v>120</v>
      </c>
      <c r="H31" s="62" t="s">
        <v>125</v>
      </c>
      <c r="I31" s="353">
        <v>0.69</v>
      </c>
      <c r="J31" s="353">
        <v>0.56000000000000005</v>
      </c>
      <c r="K31" s="353">
        <v>0.23</v>
      </c>
      <c r="L31" s="353">
        <v>-32413407.149999999</v>
      </c>
      <c r="M31" s="353">
        <v>-32532112.34</v>
      </c>
      <c r="N31" s="39">
        <v>3</v>
      </c>
      <c r="O31" s="65">
        <v>2</v>
      </c>
      <c r="P31" s="65">
        <v>2</v>
      </c>
      <c r="Q31" s="65" t="s">
        <v>341</v>
      </c>
      <c r="R31" s="40">
        <v>7</v>
      </c>
      <c r="S31" s="66">
        <v>-2957464.7581818183</v>
      </c>
      <c r="T31" s="66">
        <v>10.959862517491846</v>
      </c>
      <c r="U31" s="69">
        <v>-9.9115786303507245E-2</v>
      </c>
      <c r="V31" s="67">
        <v>-259.56042568127003</v>
      </c>
      <c r="W31" s="2" t="s">
        <v>111</v>
      </c>
      <c r="X31" s="2">
        <v>13</v>
      </c>
      <c r="Y31" s="2">
        <v>10</v>
      </c>
    </row>
    <row r="32" spans="1:25" x14ac:dyDescent="0.7">
      <c r="A32" s="60">
        <v>29</v>
      </c>
      <c r="B32" s="61">
        <v>8</v>
      </c>
      <c r="C32" s="62" t="s">
        <v>92</v>
      </c>
      <c r="D32" s="63" t="s">
        <v>34</v>
      </c>
      <c r="E32" s="62" t="s">
        <v>281</v>
      </c>
      <c r="F32" s="62" t="s">
        <v>105</v>
      </c>
      <c r="G32" s="64">
        <v>32</v>
      </c>
      <c r="H32" s="62" t="s">
        <v>123</v>
      </c>
      <c r="I32" s="353">
        <v>1.02</v>
      </c>
      <c r="J32" s="353">
        <v>0.89</v>
      </c>
      <c r="K32" s="353">
        <v>0.53</v>
      </c>
      <c r="L32" s="353">
        <v>548700.39</v>
      </c>
      <c r="M32" s="353">
        <v>-4180082.77</v>
      </c>
      <c r="N32" s="39">
        <v>3</v>
      </c>
      <c r="O32" s="65">
        <v>1</v>
      </c>
      <c r="P32" s="65">
        <v>2</v>
      </c>
      <c r="Q32" s="65">
        <v>1.4</v>
      </c>
      <c r="R32" s="40">
        <v>6</v>
      </c>
      <c r="S32" s="66">
        <v>-380007.52454545454</v>
      </c>
      <c r="T32" s="66">
        <v>-1.4439198030521296</v>
      </c>
      <c r="U32" s="69">
        <v>6.2228352792425175E-3</v>
      </c>
      <c r="V32" s="67">
        <v>67.719028847824831</v>
      </c>
      <c r="W32" s="2" t="s">
        <v>109</v>
      </c>
      <c r="X32" s="2">
        <v>5</v>
      </c>
      <c r="Y32" s="2">
        <v>6</v>
      </c>
    </row>
    <row r="33" spans="1:25" x14ac:dyDescent="0.7">
      <c r="A33" s="60">
        <v>30</v>
      </c>
      <c r="B33" s="61">
        <v>8</v>
      </c>
      <c r="C33" s="62" t="s">
        <v>92</v>
      </c>
      <c r="D33" s="63" t="s">
        <v>35</v>
      </c>
      <c r="E33" s="62" t="s">
        <v>282</v>
      </c>
      <c r="F33" s="62" t="s">
        <v>105</v>
      </c>
      <c r="G33" s="64">
        <v>40</v>
      </c>
      <c r="H33" s="62" t="s">
        <v>123</v>
      </c>
      <c r="I33" s="353">
        <v>1.19</v>
      </c>
      <c r="J33" s="353">
        <v>1.06</v>
      </c>
      <c r="K33" s="353">
        <v>0.31</v>
      </c>
      <c r="L33" s="353">
        <v>4522922.58</v>
      </c>
      <c r="M33" s="353">
        <v>-4583378.13</v>
      </c>
      <c r="N33" s="39">
        <v>2</v>
      </c>
      <c r="O33" s="65">
        <v>1</v>
      </c>
      <c r="P33" s="65">
        <v>0</v>
      </c>
      <c r="Q33" s="65">
        <v>10.8</v>
      </c>
      <c r="R33" s="40">
        <v>3</v>
      </c>
      <c r="S33" s="66">
        <v>-416670.73909090908</v>
      </c>
      <c r="T33" s="66">
        <v>-10.85490809810187</v>
      </c>
      <c r="U33" s="69">
        <v>4.7167535872566106E-2</v>
      </c>
      <c r="V33" s="67">
        <v>244.98623772259043</v>
      </c>
      <c r="W33" s="2" t="s">
        <v>109</v>
      </c>
      <c r="X33" s="2">
        <v>5</v>
      </c>
      <c r="Y33" s="2">
        <v>6</v>
      </c>
    </row>
    <row r="34" spans="1:25" x14ac:dyDescent="0.7">
      <c r="A34" s="60">
        <v>31</v>
      </c>
      <c r="B34" s="61">
        <v>8</v>
      </c>
      <c r="C34" s="62" t="s">
        <v>92</v>
      </c>
      <c r="D34" s="63" t="s">
        <v>36</v>
      </c>
      <c r="E34" s="62" t="s">
        <v>283</v>
      </c>
      <c r="F34" s="62" t="s">
        <v>105</v>
      </c>
      <c r="G34" s="64">
        <v>40</v>
      </c>
      <c r="H34" s="62" t="s">
        <v>122</v>
      </c>
      <c r="I34" s="353">
        <v>1.05</v>
      </c>
      <c r="J34" s="353">
        <v>0.95</v>
      </c>
      <c r="K34" s="353">
        <v>0.52</v>
      </c>
      <c r="L34" s="353">
        <v>2290213.7799999998</v>
      </c>
      <c r="M34" s="353">
        <v>1533659.98</v>
      </c>
      <c r="N34" s="39">
        <v>3</v>
      </c>
      <c r="O34" s="65">
        <v>0</v>
      </c>
      <c r="P34" s="65">
        <v>0</v>
      </c>
      <c r="Q34" s="65" t="s">
        <v>341</v>
      </c>
      <c r="R34" s="40">
        <v>3</v>
      </c>
      <c r="S34" s="66">
        <v>139423.63454545455</v>
      </c>
      <c r="T34" s="66">
        <v>16.426295207885648</v>
      </c>
      <c r="U34" s="69">
        <v>1.8539128510317023E-2</v>
      </c>
      <c r="V34" s="67">
        <v>113.96332802282724</v>
      </c>
      <c r="W34" s="2" t="s">
        <v>109</v>
      </c>
      <c r="X34" s="2">
        <v>6</v>
      </c>
      <c r="Y34" s="2">
        <v>7</v>
      </c>
    </row>
    <row r="35" spans="1:25" x14ac:dyDescent="0.7">
      <c r="A35" s="60">
        <v>32</v>
      </c>
      <c r="B35" s="61">
        <v>8</v>
      </c>
      <c r="C35" s="62" t="s">
        <v>92</v>
      </c>
      <c r="D35" s="63" t="s">
        <v>73</v>
      </c>
      <c r="E35" s="62" t="s">
        <v>284</v>
      </c>
      <c r="F35" s="62" t="s">
        <v>105</v>
      </c>
      <c r="G35" s="64">
        <v>60</v>
      </c>
      <c r="H35" s="62" t="s">
        <v>128</v>
      </c>
      <c r="I35" s="353">
        <v>1.0900000000000001</v>
      </c>
      <c r="J35" s="353">
        <v>0.98</v>
      </c>
      <c r="K35" s="353">
        <v>0.61</v>
      </c>
      <c r="L35" s="353">
        <v>5062427.55</v>
      </c>
      <c r="M35" s="353">
        <v>1422949.32</v>
      </c>
      <c r="N35" s="39">
        <v>3</v>
      </c>
      <c r="O35" s="65">
        <v>0</v>
      </c>
      <c r="P35" s="65">
        <v>0</v>
      </c>
      <c r="Q35" s="65" t="s">
        <v>341</v>
      </c>
      <c r="R35" s="40">
        <v>3</v>
      </c>
      <c r="S35" s="66">
        <v>129359.0290909091</v>
      </c>
      <c r="T35" s="66">
        <v>39.134705830563242</v>
      </c>
      <c r="U35" s="69">
        <v>2.6676537905080511E-2</v>
      </c>
      <c r="V35" s="67">
        <v>153.46801578550287</v>
      </c>
      <c r="W35" s="2" t="s">
        <v>111</v>
      </c>
      <c r="X35" s="2">
        <v>12</v>
      </c>
      <c r="Y35" s="2">
        <v>8</v>
      </c>
    </row>
    <row r="36" spans="1:25" x14ac:dyDescent="0.7">
      <c r="A36" s="60">
        <v>33</v>
      </c>
      <c r="B36" s="61">
        <v>8</v>
      </c>
      <c r="C36" s="62" t="s">
        <v>92</v>
      </c>
      <c r="D36" s="63" t="s">
        <v>77</v>
      </c>
      <c r="E36" s="62" t="s">
        <v>285</v>
      </c>
      <c r="F36" s="62" t="s">
        <v>105</v>
      </c>
      <c r="G36" s="64">
        <v>32</v>
      </c>
      <c r="H36" s="62" t="s">
        <v>122</v>
      </c>
      <c r="I36" s="353">
        <v>2.81</v>
      </c>
      <c r="J36" s="353">
        <v>2.59</v>
      </c>
      <c r="K36" s="353">
        <v>2.1</v>
      </c>
      <c r="L36" s="353">
        <v>27512865.48</v>
      </c>
      <c r="M36" s="353">
        <v>-17048413.73</v>
      </c>
      <c r="N36" s="39">
        <v>0</v>
      </c>
      <c r="O36" s="65">
        <v>1</v>
      </c>
      <c r="P36" s="65">
        <v>0</v>
      </c>
      <c r="Q36" s="65">
        <v>17.7</v>
      </c>
      <c r="R36" s="40">
        <v>1</v>
      </c>
      <c r="S36" s="66">
        <v>-1549855.7936363637</v>
      </c>
      <c r="T36" s="66">
        <v>-17.75188736459647</v>
      </c>
      <c r="U36" s="69">
        <v>0.25534898616473911</v>
      </c>
      <c r="V36" s="67">
        <v>879.46315021762143</v>
      </c>
      <c r="W36" s="2" t="s">
        <v>109</v>
      </c>
      <c r="X36" s="2">
        <v>6</v>
      </c>
      <c r="Y36" s="2">
        <v>6</v>
      </c>
    </row>
    <row r="37" spans="1:25" x14ac:dyDescent="0.7">
      <c r="A37" s="60">
        <v>34</v>
      </c>
      <c r="B37" s="61">
        <v>8</v>
      </c>
      <c r="C37" s="62" t="s">
        <v>92</v>
      </c>
      <c r="D37" s="63" t="s">
        <v>86</v>
      </c>
      <c r="E37" s="62" t="s">
        <v>286</v>
      </c>
      <c r="F37" s="62" t="s">
        <v>105</v>
      </c>
      <c r="G37" s="64">
        <v>30</v>
      </c>
      <c r="H37" s="62" t="s">
        <v>123</v>
      </c>
      <c r="I37" s="353">
        <v>1.19</v>
      </c>
      <c r="J37" s="353">
        <v>1.02</v>
      </c>
      <c r="K37" s="353">
        <v>0.55000000000000004</v>
      </c>
      <c r="L37" s="353">
        <v>4000829.02</v>
      </c>
      <c r="M37" s="353">
        <v>-14782181.550000001</v>
      </c>
      <c r="N37" s="39">
        <v>2</v>
      </c>
      <c r="O37" s="65">
        <v>1</v>
      </c>
      <c r="P37" s="65">
        <v>2</v>
      </c>
      <c r="Q37" s="65">
        <v>2.9</v>
      </c>
      <c r="R37" s="40">
        <v>5</v>
      </c>
      <c r="S37" s="66">
        <v>-1343834.6863636365</v>
      </c>
      <c r="T37" s="66">
        <v>-2.9771735025132333</v>
      </c>
      <c r="U37" s="69">
        <v>4.7735318492107041E-2</v>
      </c>
      <c r="V37" s="67">
        <v>224.14763526492717</v>
      </c>
      <c r="W37" s="2" t="s">
        <v>109</v>
      </c>
      <c r="X37" s="2">
        <v>5</v>
      </c>
      <c r="Y37" s="2">
        <v>3</v>
      </c>
    </row>
    <row r="38" spans="1:25" x14ac:dyDescent="0.7">
      <c r="A38" s="60">
        <v>35</v>
      </c>
      <c r="B38" s="61">
        <v>8</v>
      </c>
      <c r="C38" s="62" t="s">
        <v>94</v>
      </c>
      <c r="D38" s="63" t="s">
        <v>4</v>
      </c>
      <c r="E38" s="62" t="s">
        <v>287</v>
      </c>
      <c r="F38" s="62" t="s">
        <v>104</v>
      </c>
      <c r="G38" s="64">
        <v>907</v>
      </c>
      <c r="H38" s="62" t="s">
        <v>129</v>
      </c>
      <c r="I38" s="353">
        <v>4.13</v>
      </c>
      <c r="J38" s="353">
        <v>3.58</v>
      </c>
      <c r="K38" s="353">
        <v>0.72</v>
      </c>
      <c r="L38" s="353">
        <v>866330041.85000002</v>
      </c>
      <c r="M38" s="353">
        <v>389246415.37</v>
      </c>
      <c r="N38" s="39">
        <v>1</v>
      </c>
      <c r="O38" s="65">
        <v>0</v>
      </c>
      <c r="P38" s="65">
        <v>0</v>
      </c>
      <c r="Q38" s="65" t="s">
        <v>341</v>
      </c>
      <c r="R38" s="40">
        <v>1</v>
      </c>
      <c r="S38" s="66">
        <v>35386037.760909088</v>
      </c>
      <c r="T38" s="66">
        <v>24.482256185433503</v>
      </c>
      <c r="U38" s="69">
        <v>0.3544331575793977</v>
      </c>
      <c r="V38" s="67">
        <v>4491.472009265367</v>
      </c>
      <c r="W38" s="2" t="s">
        <v>113</v>
      </c>
      <c r="X38" s="2">
        <v>19</v>
      </c>
      <c r="Y38" s="2">
        <v>14</v>
      </c>
    </row>
    <row r="39" spans="1:25" x14ac:dyDescent="0.7">
      <c r="A39" s="60">
        <v>36</v>
      </c>
      <c r="B39" s="61">
        <v>8</v>
      </c>
      <c r="C39" s="62" t="s">
        <v>94</v>
      </c>
      <c r="D39" s="63" t="s">
        <v>48</v>
      </c>
      <c r="E39" s="62" t="s">
        <v>288</v>
      </c>
      <c r="F39" s="62" t="s">
        <v>105</v>
      </c>
      <c r="G39" s="64">
        <v>40</v>
      </c>
      <c r="H39" s="62" t="s">
        <v>122</v>
      </c>
      <c r="I39" s="353">
        <v>5.27</v>
      </c>
      <c r="J39" s="353">
        <v>4.99</v>
      </c>
      <c r="K39" s="353">
        <v>4.04</v>
      </c>
      <c r="L39" s="353">
        <v>51519958.170000002</v>
      </c>
      <c r="M39" s="353">
        <v>3955500.78</v>
      </c>
      <c r="N39" s="39">
        <v>0</v>
      </c>
      <c r="O39" s="65">
        <v>0</v>
      </c>
      <c r="P39" s="65">
        <v>0</v>
      </c>
      <c r="Q39" s="65" t="s">
        <v>341</v>
      </c>
      <c r="R39" s="40">
        <v>0</v>
      </c>
      <c r="S39" s="66">
        <v>359590.98</v>
      </c>
      <c r="T39" s="66">
        <v>143.27377780721864</v>
      </c>
      <c r="U39" s="69">
        <v>0.41973566014897934</v>
      </c>
      <c r="V39" s="67">
        <v>1128.3973548495123</v>
      </c>
      <c r="W39" s="2" t="s">
        <v>109</v>
      </c>
      <c r="X39" s="2">
        <v>6</v>
      </c>
      <c r="Y39" s="2">
        <v>6</v>
      </c>
    </row>
    <row r="40" spans="1:25" x14ac:dyDescent="0.7">
      <c r="A40" s="60">
        <v>37</v>
      </c>
      <c r="B40" s="61">
        <v>8</v>
      </c>
      <c r="C40" s="62" t="s">
        <v>94</v>
      </c>
      <c r="D40" s="63" t="s">
        <v>49</v>
      </c>
      <c r="E40" s="62" t="s">
        <v>289</v>
      </c>
      <c r="F40" s="62" t="s">
        <v>105</v>
      </c>
      <c r="G40" s="64">
        <v>39</v>
      </c>
      <c r="H40" s="62" t="s">
        <v>123</v>
      </c>
      <c r="I40" s="353">
        <v>3.65</v>
      </c>
      <c r="J40" s="353">
        <v>3.41</v>
      </c>
      <c r="K40" s="353">
        <v>2.83</v>
      </c>
      <c r="L40" s="353">
        <v>24249018.93</v>
      </c>
      <c r="M40" s="353">
        <v>540407.48</v>
      </c>
      <c r="N40" s="39">
        <v>0</v>
      </c>
      <c r="O40" s="65">
        <v>0</v>
      </c>
      <c r="P40" s="65">
        <v>0</v>
      </c>
      <c r="Q40" s="65" t="s">
        <v>341</v>
      </c>
      <c r="R40" s="40">
        <v>0</v>
      </c>
      <c r="S40" s="66">
        <v>49127.952727272728</v>
      </c>
      <c r="T40" s="66">
        <v>493.58903809029437</v>
      </c>
      <c r="U40" s="69">
        <v>0.268183403779929</v>
      </c>
      <c r="V40" s="67">
        <v>786.96517551070121</v>
      </c>
      <c r="W40" s="2" t="s">
        <v>109</v>
      </c>
      <c r="X40" s="2">
        <v>5</v>
      </c>
      <c r="Y40" s="2">
        <v>4</v>
      </c>
    </row>
    <row r="41" spans="1:25" x14ac:dyDescent="0.7">
      <c r="A41" s="60">
        <v>38</v>
      </c>
      <c r="B41" s="61">
        <v>8</v>
      </c>
      <c r="C41" s="62" t="s">
        <v>94</v>
      </c>
      <c r="D41" s="63" t="s">
        <v>50</v>
      </c>
      <c r="E41" s="62" t="s">
        <v>290</v>
      </c>
      <c r="F41" s="62" t="s">
        <v>105</v>
      </c>
      <c r="G41" s="64">
        <v>90</v>
      </c>
      <c r="H41" s="62" t="s">
        <v>124</v>
      </c>
      <c r="I41" s="353">
        <v>1.82</v>
      </c>
      <c r="J41" s="353">
        <v>1.48</v>
      </c>
      <c r="K41" s="353">
        <v>0.71</v>
      </c>
      <c r="L41" s="353">
        <v>48102524.960000001</v>
      </c>
      <c r="M41" s="353">
        <v>61872555.539999999</v>
      </c>
      <c r="N41" s="39">
        <v>1</v>
      </c>
      <c r="O41" s="65">
        <v>0</v>
      </c>
      <c r="P41" s="65">
        <v>0</v>
      </c>
      <c r="Q41" s="65" t="s">
        <v>341</v>
      </c>
      <c r="R41" s="40">
        <v>1</v>
      </c>
      <c r="S41" s="66">
        <v>5624777.7763636364</v>
      </c>
      <c r="T41" s="66">
        <v>8.5518978477933416</v>
      </c>
      <c r="U41" s="69">
        <v>0.19670569892141238</v>
      </c>
      <c r="V41" s="67">
        <v>630.37527035263383</v>
      </c>
      <c r="W41" s="2" t="s">
        <v>110</v>
      </c>
      <c r="X41" s="2">
        <v>10</v>
      </c>
      <c r="Y41" s="2">
        <v>9</v>
      </c>
    </row>
    <row r="42" spans="1:25" x14ac:dyDescent="0.7">
      <c r="A42" s="60">
        <v>39</v>
      </c>
      <c r="B42" s="61">
        <v>8</v>
      </c>
      <c r="C42" s="62" t="s">
        <v>94</v>
      </c>
      <c r="D42" s="63" t="s">
        <v>51</v>
      </c>
      <c r="E42" s="62" t="s">
        <v>291</v>
      </c>
      <c r="F42" s="62" t="s">
        <v>105</v>
      </c>
      <c r="G42" s="64">
        <v>107</v>
      </c>
      <c r="H42" s="62" t="s">
        <v>125</v>
      </c>
      <c r="I42" s="353">
        <v>1.47</v>
      </c>
      <c r="J42" s="353">
        <v>1.24</v>
      </c>
      <c r="K42" s="353">
        <v>0.65</v>
      </c>
      <c r="L42" s="353">
        <v>17607314.09</v>
      </c>
      <c r="M42" s="353">
        <v>-7078573.5599999996</v>
      </c>
      <c r="N42" s="39">
        <v>2</v>
      </c>
      <c r="O42" s="65">
        <v>1</v>
      </c>
      <c r="P42" s="65">
        <v>0</v>
      </c>
      <c r="Q42" s="65">
        <v>27.3</v>
      </c>
      <c r="R42" s="40">
        <v>3</v>
      </c>
      <c r="S42" s="66">
        <v>-643506.68727272726</v>
      </c>
      <c r="T42" s="66">
        <v>-27.361509115969405</v>
      </c>
      <c r="U42" s="69">
        <v>8.4752089348148124E-2</v>
      </c>
      <c r="V42" s="67">
        <v>369.78356796764717</v>
      </c>
      <c r="W42" s="2" t="s">
        <v>111</v>
      </c>
      <c r="X42" s="2">
        <v>13</v>
      </c>
      <c r="Y42" s="2">
        <v>9</v>
      </c>
    </row>
    <row r="43" spans="1:25" x14ac:dyDescent="0.7">
      <c r="A43" s="60">
        <v>40</v>
      </c>
      <c r="B43" s="61">
        <v>8</v>
      </c>
      <c r="C43" s="62" t="s">
        <v>94</v>
      </c>
      <c r="D43" s="63" t="s">
        <v>52</v>
      </c>
      <c r="E43" s="62" t="s">
        <v>292</v>
      </c>
      <c r="F43" s="62" t="s">
        <v>105</v>
      </c>
      <c r="G43" s="64">
        <v>43</v>
      </c>
      <c r="H43" s="62" t="s">
        <v>122</v>
      </c>
      <c r="I43" s="353">
        <v>1.72</v>
      </c>
      <c r="J43" s="353">
        <v>1.42</v>
      </c>
      <c r="K43" s="353">
        <v>0.84</v>
      </c>
      <c r="L43" s="353">
        <v>10109627.27</v>
      </c>
      <c r="M43" s="353">
        <v>-3534801.36</v>
      </c>
      <c r="N43" s="39">
        <v>0</v>
      </c>
      <c r="O43" s="65">
        <v>1</v>
      </c>
      <c r="P43" s="65">
        <v>0</v>
      </c>
      <c r="Q43" s="65">
        <v>31.4</v>
      </c>
      <c r="R43" s="40">
        <v>1</v>
      </c>
      <c r="S43" s="66">
        <v>-321345.57818181819</v>
      </c>
      <c r="T43" s="66">
        <v>-31.460296815660385</v>
      </c>
      <c r="U43" s="69">
        <v>8.2839423395510176E-2</v>
      </c>
      <c r="V43" s="67">
        <v>225.2790348260597</v>
      </c>
      <c r="W43" s="2" t="s">
        <v>109</v>
      </c>
      <c r="X43" s="2">
        <v>6</v>
      </c>
      <c r="Y43" s="2">
        <v>6</v>
      </c>
    </row>
    <row r="44" spans="1:25" x14ac:dyDescent="0.7">
      <c r="A44" s="60">
        <v>41</v>
      </c>
      <c r="B44" s="61">
        <v>8</v>
      </c>
      <c r="C44" s="62" t="s">
        <v>94</v>
      </c>
      <c r="D44" s="63" t="s">
        <v>53</v>
      </c>
      <c r="E44" s="62" t="s">
        <v>293</v>
      </c>
      <c r="F44" s="62" t="s">
        <v>105</v>
      </c>
      <c r="G44" s="64">
        <v>15</v>
      </c>
      <c r="H44" s="62" t="s">
        <v>126</v>
      </c>
      <c r="I44" s="353">
        <v>2.4</v>
      </c>
      <c r="J44" s="353">
        <v>2.19</v>
      </c>
      <c r="K44" s="353">
        <v>1.55</v>
      </c>
      <c r="L44" s="353">
        <v>8994290.7599999998</v>
      </c>
      <c r="M44" s="353">
        <v>-6833084.2999999998</v>
      </c>
      <c r="N44" s="39">
        <v>0</v>
      </c>
      <c r="O44" s="65">
        <v>1</v>
      </c>
      <c r="P44" s="65">
        <v>0</v>
      </c>
      <c r="Q44" s="65">
        <v>14.4</v>
      </c>
      <c r="R44" s="40">
        <v>1</v>
      </c>
      <c r="S44" s="66">
        <v>-621189.48181818181</v>
      </c>
      <c r="T44" s="66">
        <v>-14.479142070587363</v>
      </c>
      <c r="U44" s="69">
        <v>0.15442510175587296</v>
      </c>
      <c r="V44" s="67">
        <v>644.94053469470009</v>
      </c>
      <c r="W44" s="2" t="s">
        <v>112</v>
      </c>
      <c r="X44" s="2">
        <v>2</v>
      </c>
      <c r="Y44" s="2">
        <v>1</v>
      </c>
    </row>
    <row r="45" spans="1:25" x14ac:dyDescent="0.7">
      <c r="A45" s="60">
        <v>42</v>
      </c>
      <c r="B45" s="61">
        <v>8</v>
      </c>
      <c r="C45" s="62" t="s">
        <v>94</v>
      </c>
      <c r="D45" s="63" t="s">
        <v>54</v>
      </c>
      <c r="E45" s="62" t="s">
        <v>294</v>
      </c>
      <c r="F45" s="62" t="s">
        <v>106</v>
      </c>
      <c r="G45" s="64">
        <v>264</v>
      </c>
      <c r="H45" s="62" t="s">
        <v>130</v>
      </c>
      <c r="I45" s="353">
        <v>1.96</v>
      </c>
      <c r="J45" s="353">
        <v>1.71</v>
      </c>
      <c r="K45" s="353">
        <v>0.68</v>
      </c>
      <c r="L45" s="353">
        <v>79478238.129999995</v>
      </c>
      <c r="M45" s="353">
        <v>245583.99</v>
      </c>
      <c r="N45" s="39">
        <v>1</v>
      </c>
      <c r="O45" s="65">
        <v>0</v>
      </c>
      <c r="P45" s="65">
        <v>0</v>
      </c>
      <c r="Q45" s="65" t="s">
        <v>341</v>
      </c>
      <c r="R45" s="40">
        <v>1</v>
      </c>
      <c r="S45" s="66">
        <v>22325.817272727272</v>
      </c>
      <c r="T45" s="66">
        <v>3559.9251377502255</v>
      </c>
      <c r="U45" s="69">
        <v>0.13418980178584189</v>
      </c>
      <c r="V45" s="67">
        <v>666.61220227209753</v>
      </c>
      <c r="W45" s="2" t="s">
        <v>114</v>
      </c>
      <c r="X45" s="2">
        <v>15</v>
      </c>
      <c r="Y45" s="2">
        <v>12</v>
      </c>
    </row>
    <row r="46" spans="1:25" x14ac:dyDescent="0.7">
      <c r="A46" s="60">
        <v>43</v>
      </c>
      <c r="B46" s="61">
        <v>8</v>
      </c>
      <c r="C46" s="62" t="s">
        <v>94</v>
      </c>
      <c r="D46" s="63" t="s">
        <v>55</v>
      </c>
      <c r="E46" s="62" t="s">
        <v>295</v>
      </c>
      <c r="F46" s="62" t="s">
        <v>105</v>
      </c>
      <c r="G46" s="64">
        <v>40</v>
      </c>
      <c r="H46" s="62" t="s">
        <v>122</v>
      </c>
      <c r="I46" s="353">
        <v>3.15</v>
      </c>
      <c r="J46" s="353">
        <v>2.85</v>
      </c>
      <c r="K46" s="353">
        <v>2.0499999999999998</v>
      </c>
      <c r="L46" s="353">
        <v>30539090.75</v>
      </c>
      <c r="M46" s="353">
        <v>-12305617.35</v>
      </c>
      <c r="N46" s="39">
        <v>0</v>
      </c>
      <c r="O46" s="65">
        <v>1</v>
      </c>
      <c r="P46" s="65">
        <v>0</v>
      </c>
      <c r="Q46" s="65">
        <v>27.2</v>
      </c>
      <c r="R46" s="40">
        <v>1</v>
      </c>
      <c r="S46" s="66">
        <v>-1118692.4863636363</v>
      </c>
      <c r="T46" s="66">
        <v>-27.29891469037106</v>
      </c>
      <c r="U46" s="69">
        <v>0.26067396232139051</v>
      </c>
      <c r="V46" s="67">
        <v>816.33161248504189</v>
      </c>
      <c r="W46" s="2" t="s">
        <v>109</v>
      </c>
      <c r="X46" s="2">
        <v>6</v>
      </c>
      <c r="Y46" s="2">
        <v>7</v>
      </c>
    </row>
    <row r="47" spans="1:25" x14ac:dyDescent="0.7">
      <c r="A47" s="60">
        <v>44</v>
      </c>
      <c r="B47" s="61">
        <v>8</v>
      </c>
      <c r="C47" s="62" t="s">
        <v>94</v>
      </c>
      <c r="D47" s="63" t="s">
        <v>56</v>
      </c>
      <c r="E47" s="62" t="s">
        <v>296</v>
      </c>
      <c r="F47" s="62" t="s">
        <v>105</v>
      </c>
      <c r="G47" s="64">
        <v>82</v>
      </c>
      <c r="H47" s="62" t="s">
        <v>124</v>
      </c>
      <c r="I47" s="353">
        <v>1.61</v>
      </c>
      <c r="J47" s="353">
        <v>1.37</v>
      </c>
      <c r="K47" s="353">
        <v>0.76</v>
      </c>
      <c r="L47" s="353">
        <v>16832101.640000001</v>
      </c>
      <c r="M47" s="353">
        <v>-1886340.41</v>
      </c>
      <c r="N47" s="39">
        <v>1</v>
      </c>
      <c r="O47" s="65">
        <v>1</v>
      </c>
      <c r="P47" s="65">
        <v>0</v>
      </c>
      <c r="Q47" s="65">
        <v>98.1</v>
      </c>
      <c r="R47" s="40">
        <v>2</v>
      </c>
      <c r="S47" s="66">
        <v>-171485.49181818182</v>
      </c>
      <c r="T47" s="66">
        <v>-98.154668721749971</v>
      </c>
      <c r="U47" s="69">
        <v>7.7827360599429102E-2</v>
      </c>
      <c r="V47" s="67">
        <v>282.64075032396192</v>
      </c>
      <c r="W47" s="2" t="s">
        <v>110</v>
      </c>
      <c r="X47" s="2">
        <v>10</v>
      </c>
      <c r="Y47" s="2">
        <v>9</v>
      </c>
    </row>
    <row r="48" spans="1:25" x14ac:dyDescent="0.7">
      <c r="A48" s="60">
        <v>45</v>
      </c>
      <c r="B48" s="61">
        <v>8</v>
      </c>
      <c r="C48" s="62" t="s">
        <v>94</v>
      </c>
      <c r="D48" s="63" t="s">
        <v>57</v>
      </c>
      <c r="E48" s="62" t="s">
        <v>297</v>
      </c>
      <c r="F48" s="62" t="s">
        <v>105</v>
      </c>
      <c r="G48" s="64">
        <v>82</v>
      </c>
      <c r="H48" s="62" t="s">
        <v>124</v>
      </c>
      <c r="I48" s="353">
        <v>1.1200000000000001</v>
      </c>
      <c r="J48" s="353">
        <v>0.94</v>
      </c>
      <c r="K48" s="353">
        <v>0.51</v>
      </c>
      <c r="L48" s="353">
        <v>4615330.0599999996</v>
      </c>
      <c r="M48" s="353">
        <v>-3319464.18</v>
      </c>
      <c r="N48" s="39">
        <v>3</v>
      </c>
      <c r="O48" s="65">
        <v>1</v>
      </c>
      <c r="P48" s="65">
        <v>0</v>
      </c>
      <c r="Q48" s="65">
        <v>15.2</v>
      </c>
      <c r="R48" s="40">
        <v>4</v>
      </c>
      <c r="S48" s="66">
        <v>-301769.47090909095</v>
      </c>
      <c r="T48" s="66">
        <v>-15.294224581751621</v>
      </c>
      <c r="U48" s="69">
        <v>2.3491645716674576E-2</v>
      </c>
      <c r="V48" s="67">
        <v>97.225635196761985</v>
      </c>
      <c r="W48" s="2" t="s">
        <v>110</v>
      </c>
      <c r="X48" s="2">
        <v>10</v>
      </c>
      <c r="Y48" s="2">
        <v>9</v>
      </c>
    </row>
    <row r="49" spans="1:25" x14ac:dyDescent="0.7">
      <c r="A49" s="60">
        <v>46</v>
      </c>
      <c r="B49" s="61">
        <v>8</v>
      </c>
      <c r="C49" s="62" t="s">
        <v>94</v>
      </c>
      <c r="D49" s="63" t="s">
        <v>58</v>
      </c>
      <c r="E49" s="62" t="s">
        <v>298</v>
      </c>
      <c r="F49" s="62" t="s">
        <v>105</v>
      </c>
      <c r="G49" s="64">
        <v>38</v>
      </c>
      <c r="H49" s="62" t="s">
        <v>123</v>
      </c>
      <c r="I49" s="353">
        <v>2.78</v>
      </c>
      <c r="J49" s="353">
        <v>2.5499999999999998</v>
      </c>
      <c r="K49" s="353">
        <v>1.93</v>
      </c>
      <c r="L49" s="353">
        <v>21816637.27</v>
      </c>
      <c r="M49" s="353">
        <v>77927.37</v>
      </c>
      <c r="N49" s="39">
        <v>0</v>
      </c>
      <c r="O49" s="65">
        <v>0</v>
      </c>
      <c r="P49" s="65">
        <v>0</v>
      </c>
      <c r="Q49" s="65" t="s">
        <v>341</v>
      </c>
      <c r="R49" s="40">
        <v>0</v>
      </c>
      <c r="S49" s="66">
        <v>7084.3063636363631</v>
      </c>
      <c r="T49" s="66">
        <v>3079.5728120941335</v>
      </c>
      <c r="U49" s="69">
        <v>0.19726730918828669</v>
      </c>
      <c r="V49" s="67">
        <v>677.213178393416</v>
      </c>
      <c r="W49" s="2" t="s">
        <v>109</v>
      </c>
      <c r="X49" s="2">
        <v>5</v>
      </c>
      <c r="Y49" s="2">
        <v>6</v>
      </c>
    </row>
    <row r="50" spans="1:25" x14ac:dyDescent="0.7">
      <c r="A50" s="60">
        <v>47</v>
      </c>
      <c r="B50" s="61">
        <v>8</v>
      </c>
      <c r="C50" s="62" t="s">
        <v>94</v>
      </c>
      <c r="D50" s="63" t="s">
        <v>59</v>
      </c>
      <c r="E50" s="62" t="s">
        <v>299</v>
      </c>
      <c r="F50" s="62" t="s">
        <v>105</v>
      </c>
      <c r="G50" s="64">
        <v>35</v>
      </c>
      <c r="H50" s="62" t="s">
        <v>123</v>
      </c>
      <c r="I50" s="353">
        <v>2.19</v>
      </c>
      <c r="J50" s="353">
        <v>1.95</v>
      </c>
      <c r="K50" s="353">
        <v>1.47</v>
      </c>
      <c r="L50" s="353">
        <v>10189576.83</v>
      </c>
      <c r="M50" s="353">
        <v>-4689478.8899999997</v>
      </c>
      <c r="N50" s="39">
        <v>0</v>
      </c>
      <c r="O50" s="65">
        <v>1</v>
      </c>
      <c r="P50" s="65">
        <v>0</v>
      </c>
      <c r="Q50" s="65">
        <v>23.9</v>
      </c>
      <c r="R50" s="40">
        <v>1</v>
      </c>
      <c r="S50" s="66">
        <v>-426316.2627272727</v>
      </c>
      <c r="T50" s="66">
        <v>-23.90144998179105</v>
      </c>
      <c r="U50" s="69">
        <v>0.14027754186776167</v>
      </c>
      <c r="V50" s="67">
        <v>467.18856433000701</v>
      </c>
      <c r="W50" s="2" t="s">
        <v>109</v>
      </c>
      <c r="X50" s="2">
        <v>5</v>
      </c>
      <c r="Y50" s="2">
        <v>4</v>
      </c>
    </row>
    <row r="51" spans="1:25" x14ac:dyDescent="0.7">
      <c r="A51" s="60">
        <v>48</v>
      </c>
      <c r="B51" s="61">
        <v>8</v>
      </c>
      <c r="C51" s="62" t="s">
        <v>94</v>
      </c>
      <c r="D51" s="63" t="s">
        <v>60</v>
      </c>
      <c r="E51" s="62" t="s">
        <v>300</v>
      </c>
      <c r="F51" s="62" t="s">
        <v>105</v>
      </c>
      <c r="G51" s="64">
        <v>42</v>
      </c>
      <c r="H51" s="62" t="s">
        <v>123</v>
      </c>
      <c r="I51" s="353">
        <v>2.54</v>
      </c>
      <c r="J51" s="353">
        <v>2.3199999999999998</v>
      </c>
      <c r="K51" s="353">
        <v>1.86</v>
      </c>
      <c r="L51" s="353">
        <v>25452978.23</v>
      </c>
      <c r="M51" s="353">
        <v>-6667119.6500000004</v>
      </c>
      <c r="N51" s="39">
        <v>0</v>
      </c>
      <c r="O51" s="65">
        <v>1</v>
      </c>
      <c r="P51" s="65">
        <v>0</v>
      </c>
      <c r="Q51" s="65">
        <v>41.9</v>
      </c>
      <c r="R51" s="40">
        <v>1</v>
      </c>
      <c r="S51" s="66">
        <v>-606101.78636363638</v>
      </c>
      <c r="T51" s="66">
        <v>-41.994560654089959</v>
      </c>
      <c r="U51" s="69">
        <v>0.20710522890032559</v>
      </c>
      <c r="V51" s="67">
        <v>776.85843027818953</v>
      </c>
      <c r="W51" s="2" t="s">
        <v>109</v>
      </c>
      <c r="X51" s="2">
        <v>5</v>
      </c>
      <c r="Y51" s="2">
        <v>6</v>
      </c>
    </row>
    <row r="52" spans="1:25" x14ac:dyDescent="0.7">
      <c r="A52" s="60">
        <v>49</v>
      </c>
      <c r="B52" s="61">
        <v>8</v>
      </c>
      <c r="C52" s="62" t="s">
        <v>94</v>
      </c>
      <c r="D52" s="63" t="s">
        <v>61</v>
      </c>
      <c r="E52" s="62" t="s">
        <v>301</v>
      </c>
      <c r="F52" s="62" t="s">
        <v>105</v>
      </c>
      <c r="G52" s="64">
        <v>40</v>
      </c>
      <c r="H52" s="62" t="s">
        <v>122</v>
      </c>
      <c r="I52" s="353">
        <v>2.2000000000000002</v>
      </c>
      <c r="J52" s="353">
        <v>1.99</v>
      </c>
      <c r="K52" s="353">
        <v>1.36</v>
      </c>
      <c r="L52" s="353">
        <v>19591126.41</v>
      </c>
      <c r="M52" s="353">
        <v>6320363.0899999999</v>
      </c>
      <c r="N52" s="39">
        <v>0</v>
      </c>
      <c r="O52" s="65">
        <v>0</v>
      </c>
      <c r="P52" s="65">
        <v>0</v>
      </c>
      <c r="Q52" s="65" t="s">
        <v>341</v>
      </c>
      <c r="R52" s="40">
        <v>0</v>
      </c>
      <c r="S52" s="66">
        <v>574578.46272727277</v>
      </c>
      <c r="T52" s="66">
        <v>34.096520633595432</v>
      </c>
      <c r="U52" s="69">
        <v>0.18411613855073067</v>
      </c>
      <c r="V52" s="67">
        <v>482.91087840378697</v>
      </c>
      <c r="W52" s="2" t="s">
        <v>109</v>
      </c>
      <c r="X52" s="2">
        <v>6</v>
      </c>
      <c r="Y52" s="2">
        <v>5</v>
      </c>
    </row>
    <row r="53" spans="1:25" x14ac:dyDescent="0.7">
      <c r="A53" s="60">
        <v>50</v>
      </c>
      <c r="B53" s="61">
        <v>8</v>
      </c>
      <c r="C53" s="62" t="s">
        <v>94</v>
      </c>
      <c r="D53" s="63" t="s">
        <v>62</v>
      </c>
      <c r="E53" s="62" t="s">
        <v>302</v>
      </c>
      <c r="F53" s="62" t="s">
        <v>105</v>
      </c>
      <c r="G53" s="64">
        <v>34</v>
      </c>
      <c r="H53" s="62" t="s">
        <v>123</v>
      </c>
      <c r="I53" s="353">
        <v>2.52</v>
      </c>
      <c r="J53" s="353">
        <v>2.2999999999999998</v>
      </c>
      <c r="K53" s="353">
        <v>1.9</v>
      </c>
      <c r="L53" s="353">
        <v>21163073.739999998</v>
      </c>
      <c r="M53" s="353">
        <v>-9083250.9700000007</v>
      </c>
      <c r="N53" s="39">
        <v>0</v>
      </c>
      <c r="O53" s="65">
        <v>1</v>
      </c>
      <c r="P53" s="65">
        <v>0</v>
      </c>
      <c r="Q53" s="65">
        <v>25.6</v>
      </c>
      <c r="R53" s="40">
        <v>1</v>
      </c>
      <c r="S53" s="66">
        <v>-825750.08818181825</v>
      </c>
      <c r="T53" s="66">
        <v>-25.628908846498597</v>
      </c>
      <c r="U53" s="69">
        <v>0.22868244500983406</v>
      </c>
      <c r="V53" s="67">
        <v>621.24494861809728</v>
      </c>
      <c r="W53" s="2" t="s">
        <v>109</v>
      </c>
      <c r="X53" s="2">
        <v>5</v>
      </c>
      <c r="Y53" s="2">
        <v>5</v>
      </c>
    </row>
    <row r="54" spans="1:25" x14ac:dyDescent="0.7">
      <c r="A54" s="60">
        <v>51</v>
      </c>
      <c r="B54" s="61">
        <v>8</v>
      </c>
      <c r="C54" s="62" t="s">
        <v>94</v>
      </c>
      <c r="D54" s="63" t="s">
        <v>75</v>
      </c>
      <c r="E54" s="62" t="s">
        <v>303</v>
      </c>
      <c r="F54" s="62" t="s">
        <v>106</v>
      </c>
      <c r="G54" s="64">
        <v>276</v>
      </c>
      <c r="H54" s="62" t="s">
        <v>121</v>
      </c>
      <c r="I54" s="353">
        <v>3.68</v>
      </c>
      <c r="J54" s="353">
        <v>3.22</v>
      </c>
      <c r="K54" s="353">
        <v>2.36</v>
      </c>
      <c r="L54" s="353">
        <v>234545640.44</v>
      </c>
      <c r="M54" s="353">
        <v>28561282.760000002</v>
      </c>
      <c r="N54" s="39">
        <v>0</v>
      </c>
      <c r="O54" s="65">
        <v>0</v>
      </c>
      <c r="P54" s="65">
        <v>0</v>
      </c>
      <c r="Q54" s="65" t="s">
        <v>341</v>
      </c>
      <c r="R54" s="40">
        <v>0</v>
      </c>
      <c r="S54" s="66">
        <v>2596480.250909091</v>
      </c>
      <c r="T54" s="66">
        <v>90.332148822576201</v>
      </c>
      <c r="U54" s="69">
        <v>0.37415520290611959</v>
      </c>
      <c r="V54" s="67">
        <v>1585.9042510827119</v>
      </c>
      <c r="W54" s="2" t="s">
        <v>108</v>
      </c>
      <c r="X54" s="2">
        <v>16</v>
      </c>
      <c r="Y54" s="2">
        <v>12</v>
      </c>
    </row>
    <row r="55" spans="1:25" x14ac:dyDescent="0.7">
      <c r="A55" s="60">
        <v>52</v>
      </c>
      <c r="B55" s="61">
        <v>8</v>
      </c>
      <c r="C55" s="62" t="s">
        <v>94</v>
      </c>
      <c r="D55" s="63" t="s">
        <v>78</v>
      </c>
      <c r="E55" s="62" t="s">
        <v>304</v>
      </c>
      <c r="F55" s="62" t="s">
        <v>105</v>
      </c>
      <c r="G55" s="64">
        <v>40</v>
      </c>
      <c r="H55" s="62" t="s">
        <v>123</v>
      </c>
      <c r="I55" s="353">
        <v>5.54</v>
      </c>
      <c r="J55" s="353">
        <v>5.24</v>
      </c>
      <c r="K55" s="353">
        <v>4.57</v>
      </c>
      <c r="L55" s="353">
        <v>46545401.289999999</v>
      </c>
      <c r="M55" s="353">
        <v>1737263.3</v>
      </c>
      <c r="N55" s="39">
        <v>0</v>
      </c>
      <c r="O55" s="65">
        <v>0</v>
      </c>
      <c r="P55" s="65">
        <v>0</v>
      </c>
      <c r="Q55" s="65" t="s">
        <v>341</v>
      </c>
      <c r="R55" s="40">
        <v>0</v>
      </c>
      <c r="S55" s="66">
        <v>157933.02727272728</v>
      </c>
      <c r="T55" s="66">
        <v>294.71607106994082</v>
      </c>
      <c r="U55" s="69">
        <v>0.483071117243566</v>
      </c>
      <c r="V55" s="67">
        <v>1344.0125453533667</v>
      </c>
      <c r="W55" s="2" t="s">
        <v>109</v>
      </c>
      <c r="X55" s="2">
        <v>5</v>
      </c>
      <c r="Y55" s="2">
        <v>6</v>
      </c>
    </row>
    <row r="56" spans="1:25" x14ac:dyDescent="0.7">
      <c r="A56" s="60">
        <v>53</v>
      </c>
      <c r="B56" s="61">
        <v>8</v>
      </c>
      <c r="C56" s="62" t="s">
        <v>93</v>
      </c>
      <c r="D56" s="63" t="s">
        <v>3</v>
      </c>
      <c r="E56" s="62" t="s">
        <v>305</v>
      </c>
      <c r="F56" s="62" t="s">
        <v>106</v>
      </c>
      <c r="G56" s="64">
        <v>420</v>
      </c>
      <c r="H56" s="62" t="s">
        <v>127</v>
      </c>
      <c r="I56" s="353">
        <v>4.99</v>
      </c>
      <c r="J56" s="353">
        <v>4.57</v>
      </c>
      <c r="K56" s="353">
        <v>3.35</v>
      </c>
      <c r="L56" s="353">
        <v>664816751.55999994</v>
      </c>
      <c r="M56" s="353">
        <v>29317070.219999999</v>
      </c>
      <c r="N56" s="39">
        <v>0</v>
      </c>
      <c r="O56" s="65">
        <v>0</v>
      </c>
      <c r="P56" s="65">
        <v>0</v>
      </c>
      <c r="Q56" s="65" t="s">
        <v>341</v>
      </c>
      <c r="R56" s="40">
        <v>0</v>
      </c>
      <c r="S56" s="66">
        <v>2665188.2018181817</v>
      </c>
      <c r="T56" s="66">
        <v>249.44457997617744</v>
      </c>
      <c r="U56" s="69">
        <v>0.54312271497354647</v>
      </c>
      <c r="V56" s="67">
        <v>4450.6433884732478</v>
      </c>
      <c r="W56" s="2" t="s">
        <v>108</v>
      </c>
      <c r="X56" s="2">
        <v>17</v>
      </c>
      <c r="Y56" s="2">
        <v>13</v>
      </c>
    </row>
    <row r="57" spans="1:25" x14ac:dyDescent="0.7">
      <c r="A57" s="60">
        <v>54</v>
      </c>
      <c r="B57" s="61">
        <v>8</v>
      </c>
      <c r="C57" s="62" t="s">
        <v>93</v>
      </c>
      <c r="D57" s="63" t="s">
        <v>39</v>
      </c>
      <c r="E57" s="62" t="s">
        <v>306</v>
      </c>
      <c r="F57" s="62" t="s">
        <v>105</v>
      </c>
      <c r="G57" s="64">
        <v>129</v>
      </c>
      <c r="H57" s="62" t="s">
        <v>125</v>
      </c>
      <c r="I57" s="353">
        <v>1.06</v>
      </c>
      <c r="J57" s="353">
        <v>0.88</v>
      </c>
      <c r="K57" s="353">
        <v>0.26</v>
      </c>
      <c r="L57" s="353">
        <v>5168941.49</v>
      </c>
      <c r="M57" s="353">
        <v>-21437676.289999999</v>
      </c>
      <c r="N57" s="39">
        <v>3</v>
      </c>
      <c r="O57" s="65">
        <v>1</v>
      </c>
      <c r="P57" s="65">
        <v>2</v>
      </c>
      <c r="Q57" s="65">
        <v>2.6</v>
      </c>
      <c r="R57" s="40">
        <v>6</v>
      </c>
      <c r="S57" s="66">
        <v>-1948879.6627272726</v>
      </c>
      <c r="T57" s="66">
        <v>-2.6522630354542036</v>
      </c>
      <c r="U57" s="69">
        <v>1.8276020397012004E-2</v>
      </c>
      <c r="V57" s="67">
        <v>79.015419100734803</v>
      </c>
      <c r="W57" s="2" t="s">
        <v>111</v>
      </c>
      <c r="X57" s="2">
        <v>13</v>
      </c>
      <c r="Y57" s="2">
        <v>10</v>
      </c>
    </row>
    <row r="58" spans="1:25" x14ac:dyDescent="0.7">
      <c r="A58" s="60">
        <v>55</v>
      </c>
      <c r="B58" s="61">
        <v>8</v>
      </c>
      <c r="C58" s="62" t="s">
        <v>93</v>
      </c>
      <c r="D58" s="63" t="s">
        <v>41</v>
      </c>
      <c r="E58" s="62" t="s">
        <v>307</v>
      </c>
      <c r="F58" s="62" t="s">
        <v>105</v>
      </c>
      <c r="G58" s="64">
        <v>30</v>
      </c>
      <c r="H58" s="62" t="s">
        <v>123</v>
      </c>
      <c r="I58" s="353">
        <v>0.98</v>
      </c>
      <c r="J58" s="353">
        <v>0.87</v>
      </c>
      <c r="K58" s="353">
        <v>0.34</v>
      </c>
      <c r="L58" s="353">
        <v>-433904.29</v>
      </c>
      <c r="M58" s="353">
        <v>-5061826.79</v>
      </c>
      <c r="N58" s="39">
        <v>3</v>
      </c>
      <c r="O58" s="65">
        <v>2</v>
      </c>
      <c r="P58" s="65">
        <v>2</v>
      </c>
      <c r="Q58" s="65" t="s">
        <v>341</v>
      </c>
      <c r="R58" s="40">
        <v>7</v>
      </c>
      <c r="S58" s="66">
        <v>-460166.07181818184</v>
      </c>
      <c r="T58" s="66">
        <v>0.94292977377837139</v>
      </c>
      <c r="U58" s="69">
        <v>-4.520153195246587E-3</v>
      </c>
      <c r="V58" s="67">
        <v>29.216127140511375</v>
      </c>
      <c r="W58" s="2" t="s">
        <v>109</v>
      </c>
      <c r="X58" s="2">
        <v>5</v>
      </c>
      <c r="Y58" s="2">
        <v>3</v>
      </c>
    </row>
    <row r="59" spans="1:25" x14ac:dyDescent="0.7">
      <c r="A59" s="60">
        <v>56</v>
      </c>
      <c r="B59" s="61">
        <v>8</v>
      </c>
      <c r="C59" s="62" t="s">
        <v>93</v>
      </c>
      <c r="D59" s="63" t="s">
        <v>42</v>
      </c>
      <c r="E59" s="62" t="s">
        <v>308</v>
      </c>
      <c r="F59" s="62" t="s">
        <v>105</v>
      </c>
      <c r="G59" s="64">
        <v>30</v>
      </c>
      <c r="H59" s="62" t="s">
        <v>123</v>
      </c>
      <c r="I59" s="353">
        <v>1.32</v>
      </c>
      <c r="J59" s="353">
        <v>1.21</v>
      </c>
      <c r="K59" s="353">
        <v>0.61</v>
      </c>
      <c r="L59" s="353">
        <v>6669640.1900000004</v>
      </c>
      <c r="M59" s="353">
        <v>-1183155.6599999999</v>
      </c>
      <c r="N59" s="39">
        <v>2</v>
      </c>
      <c r="O59" s="65">
        <v>1</v>
      </c>
      <c r="P59" s="65">
        <v>0</v>
      </c>
      <c r="Q59" s="65">
        <v>62</v>
      </c>
      <c r="R59" s="40">
        <v>3</v>
      </c>
      <c r="S59" s="66">
        <v>-107559.60545454545</v>
      </c>
      <c r="T59" s="66">
        <v>-62.008782589097365</v>
      </c>
      <c r="U59" s="69">
        <v>5.5529790035882313E-2</v>
      </c>
      <c r="V59" s="67">
        <v>304.19601451254243</v>
      </c>
      <c r="W59" s="2" t="s">
        <v>109</v>
      </c>
      <c r="X59" s="2">
        <v>5</v>
      </c>
      <c r="Y59" s="2">
        <v>4</v>
      </c>
    </row>
    <row r="60" spans="1:25" x14ac:dyDescent="0.7">
      <c r="A60" s="60">
        <v>57</v>
      </c>
      <c r="B60" s="61">
        <v>8</v>
      </c>
      <c r="C60" s="62" t="s">
        <v>93</v>
      </c>
      <c r="D60" s="63" t="s">
        <v>74</v>
      </c>
      <c r="E60" s="62" t="s">
        <v>309</v>
      </c>
      <c r="F60" s="62" t="s">
        <v>106</v>
      </c>
      <c r="G60" s="64">
        <v>266</v>
      </c>
      <c r="H60" s="62" t="s">
        <v>130</v>
      </c>
      <c r="I60" s="353">
        <v>1.19</v>
      </c>
      <c r="J60" s="353">
        <v>1.03</v>
      </c>
      <c r="K60" s="353">
        <v>0.43</v>
      </c>
      <c r="L60" s="353">
        <v>40079364.189999998</v>
      </c>
      <c r="M60" s="353">
        <v>213757379.93000001</v>
      </c>
      <c r="N60" s="39">
        <v>2</v>
      </c>
      <c r="O60" s="65">
        <v>0</v>
      </c>
      <c r="P60" s="65">
        <v>0</v>
      </c>
      <c r="Q60" s="65" t="s">
        <v>341</v>
      </c>
      <c r="R60" s="40">
        <v>2</v>
      </c>
      <c r="S60" s="66">
        <v>19432489.084545456</v>
      </c>
      <c r="T60" s="66">
        <v>2.0624925615872276</v>
      </c>
      <c r="U60" s="69">
        <v>5.9296397710181845E-2</v>
      </c>
      <c r="V60" s="67">
        <v>531.91650640480293</v>
      </c>
      <c r="W60" s="2" t="s">
        <v>114</v>
      </c>
      <c r="X60" s="2">
        <v>15</v>
      </c>
      <c r="Y60" s="2">
        <v>12</v>
      </c>
    </row>
    <row r="61" spans="1:25" x14ac:dyDescent="0.7">
      <c r="A61" s="60">
        <v>58</v>
      </c>
      <c r="B61" s="61">
        <v>8</v>
      </c>
      <c r="C61" s="62" t="s">
        <v>93</v>
      </c>
      <c r="D61" s="63" t="s">
        <v>79</v>
      </c>
      <c r="E61" s="62" t="s">
        <v>310</v>
      </c>
      <c r="F61" s="62" t="s">
        <v>105</v>
      </c>
      <c r="G61" s="64">
        <v>30</v>
      </c>
      <c r="H61" s="62" t="s">
        <v>123</v>
      </c>
      <c r="I61" s="353">
        <v>5.27</v>
      </c>
      <c r="J61" s="353">
        <v>4.95</v>
      </c>
      <c r="K61" s="353">
        <v>3.58</v>
      </c>
      <c r="L61" s="353">
        <v>40659585.840000004</v>
      </c>
      <c r="M61" s="353">
        <v>12517243.289999999</v>
      </c>
      <c r="N61" s="39">
        <v>0</v>
      </c>
      <c r="O61" s="65">
        <v>0</v>
      </c>
      <c r="P61" s="65">
        <v>0</v>
      </c>
      <c r="Q61" s="65" t="s">
        <v>341</v>
      </c>
      <c r="R61" s="40">
        <v>0</v>
      </c>
      <c r="S61" s="66">
        <v>1137931.208181818</v>
      </c>
      <c r="T61" s="66">
        <v>35.731145738559832</v>
      </c>
      <c r="U61" s="69">
        <v>0.56449430519078747</v>
      </c>
      <c r="V61" s="67">
        <v>1587.6240489365707</v>
      </c>
      <c r="W61" s="2" t="s">
        <v>109</v>
      </c>
      <c r="X61" s="2">
        <v>5</v>
      </c>
      <c r="Y61" s="2">
        <v>3</v>
      </c>
    </row>
    <row r="62" spans="1:25" x14ac:dyDescent="0.7">
      <c r="A62" s="60">
        <v>59</v>
      </c>
      <c r="B62" s="61">
        <v>8</v>
      </c>
      <c r="C62" s="62" t="s">
        <v>93</v>
      </c>
      <c r="D62" s="63" t="s">
        <v>83</v>
      </c>
      <c r="E62" s="62" t="s">
        <v>311</v>
      </c>
      <c r="F62" s="62" t="s">
        <v>105</v>
      </c>
      <c r="G62" s="64">
        <v>15</v>
      </c>
      <c r="H62" s="62" t="s">
        <v>126</v>
      </c>
      <c r="I62" s="353">
        <v>1.1000000000000001</v>
      </c>
      <c r="J62" s="353">
        <v>1.01</v>
      </c>
      <c r="K62" s="353">
        <v>0.37</v>
      </c>
      <c r="L62" s="353">
        <v>2388651.85</v>
      </c>
      <c r="M62" s="353">
        <v>-2710853.59</v>
      </c>
      <c r="N62" s="39">
        <v>2</v>
      </c>
      <c r="O62" s="65">
        <v>1</v>
      </c>
      <c r="P62" s="65">
        <v>0</v>
      </c>
      <c r="Q62" s="65">
        <v>9.6</v>
      </c>
      <c r="R62" s="40">
        <v>3</v>
      </c>
      <c r="S62" s="66">
        <v>-246441.23545454544</v>
      </c>
      <c r="T62" s="66">
        <v>-9.6925818668060195</v>
      </c>
      <c r="U62" s="69">
        <v>4.073107906095131E-2</v>
      </c>
      <c r="V62" s="67">
        <v>217.86635838908566</v>
      </c>
      <c r="W62" s="2" t="s">
        <v>112</v>
      </c>
      <c r="X62" s="2">
        <v>2</v>
      </c>
      <c r="Y62" s="2">
        <v>1</v>
      </c>
    </row>
    <row r="63" spans="1:25" x14ac:dyDescent="0.7">
      <c r="A63" s="60">
        <v>60</v>
      </c>
      <c r="B63" s="61">
        <v>8</v>
      </c>
      <c r="C63" s="62" t="s">
        <v>93</v>
      </c>
      <c r="D63" s="63" t="s">
        <v>84</v>
      </c>
      <c r="E63" s="62" t="s">
        <v>312</v>
      </c>
      <c r="F63" s="62" t="s">
        <v>105</v>
      </c>
      <c r="G63" s="64">
        <v>30</v>
      </c>
      <c r="H63" s="62" t="s">
        <v>122</v>
      </c>
      <c r="I63" s="353">
        <v>1.81</v>
      </c>
      <c r="J63" s="353">
        <v>1.6</v>
      </c>
      <c r="K63" s="353">
        <v>0.96</v>
      </c>
      <c r="L63" s="353">
        <v>21747976.550000001</v>
      </c>
      <c r="M63" s="353">
        <v>-6867119.0599999996</v>
      </c>
      <c r="N63" s="39">
        <v>0</v>
      </c>
      <c r="O63" s="65">
        <v>1</v>
      </c>
      <c r="P63" s="65">
        <v>0</v>
      </c>
      <c r="Q63" s="65">
        <v>34.799999999999997</v>
      </c>
      <c r="R63" s="40">
        <v>1</v>
      </c>
      <c r="S63" s="66">
        <v>-624283.5509090909</v>
      </c>
      <c r="T63" s="66">
        <v>-34.836696431181437</v>
      </c>
      <c r="U63" s="69">
        <v>0.23109270317915334</v>
      </c>
      <c r="V63" s="67">
        <v>480.74100731448345</v>
      </c>
      <c r="W63" s="2" t="s">
        <v>109</v>
      </c>
      <c r="X63" s="2">
        <v>6</v>
      </c>
      <c r="Y63" s="2">
        <v>4</v>
      </c>
    </row>
    <row r="64" spans="1:25" x14ac:dyDescent="0.7">
      <c r="A64" s="60">
        <v>61</v>
      </c>
      <c r="B64" s="61">
        <v>8</v>
      </c>
      <c r="C64" s="62" t="s">
        <v>93</v>
      </c>
      <c r="D64" s="63" t="s">
        <v>85</v>
      </c>
      <c r="E64" s="62" t="s">
        <v>313</v>
      </c>
      <c r="F64" s="62" t="s">
        <v>105</v>
      </c>
      <c r="G64" s="64">
        <v>30</v>
      </c>
      <c r="H64" s="62" t="s">
        <v>123</v>
      </c>
      <c r="I64" s="353">
        <v>1.55</v>
      </c>
      <c r="J64" s="353">
        <v>1.23</v>
      </c>
      <c r="K64" s="353">
        <v>0.49</v>
      </c>
      <c r="L64" s="353">
        <v>8438360.5299999993</v>
      </c>
      <c r="M64" s="353">
        <v>3439043.37</v>
      </c>
      <c r="N64" s="39">
        <v>1</v>
      </c>
      <c r="O64" s="65">
        <v>0</v>
      </c>
      <c r="P64" s="65">
        <v>0</v>
      </c>
      <c r="Q64" s="65" t="s">
        <v>341</v>
      </c>
      <c r="R64" s="40">
        <v>1</v>
      </c>
      <c r="S64" s="66">
        <v>312640.30636363639</v>
      </c>
      <c r="T64" s="66">
        <v>26.990635430689547</v>
      </c>
      <c r="U64" s="69">
        <v>0.10674193697566758</v>
      </c>
      <c r="V64" s="67">
        <v>275.83302362246104</v>
      </c>
      <c r="W64" s="2" t="s">
        <v>109</v>
      </c>
      <c r="X64" s="2">
        <v>5</v>
      </c>
      <c r="Y64" s="2">
        <v>4</v>
      </c>
    </row>
    <row r="65" spans="1:25" x14ac:dyDescent="0.7">
      <c r="A65" s="60">
        <v>62</v>
      </c>
      <c r="B65" s="61">
        <v>8</v>
      </c>
      <c r="C65" s="62" t="s">
        <v>90</v>
      </c>
      <c r="D65" s="63" t="s">
        <v>1</v>
      </c>
      <c r="E65" s="62" t="s">
        <v>314</v>
      </c>
      <c r="F65" s="62" t="s">
        <v>106</v>
      </c>
      <c r="G65" s="64">
        <v>353</v>
      </c>
      <c r="H65" s="62" t="s">
        <v>121</v>
      </c>
      <c r="I65" s="353">
        <v>3.97</v>
      </c>
      <c r="J65" s="353">
        <v>3.69</v>
      </c>
      <c r="K65" s="353">
        <v>2.08</v>
      </c>
      <c r="L65" s="353">
        <v>413453142.92000002</v>
      </c>
      <c r="M65" s="353">
        <v>83233094.090000004</v>
      </c>
      <c r="N65" s="39">
        <v>0</v>
      </c>
      <c r="O65" s="65">
        <v>0</v>
      </c>
      <c r="P65" s="65">
        <v>0</v>
      </c>
      <c r="Q65" s="65" t="s">
        <v>341</v>
      </c>
      <c r="R65" s="40">
        <v>0</v>
      </c>
      <c r="S65" s="66">
        <v>7566644.9172727279</v>
      </c>
      <c r="T65" s="66">
        <v>54.641541586838777</v>
      </c>
      <c r="U65" s="69">
        <v>0.45525023973417622</v>
      </c>
      <c r="V65" s="67">
        <v>3058.2388802631576</v>
      </c>
      <c r="W65" s="2" t="s">
        <v>108</v>
      </c>
      <c r="X65" s="2">
        <v>16</v>
      </c>
      <c r="Y65" s="2">
        <v>13</v>
      </c>
    </row>
    <row r="66" spans="1:25" x14ac:dyDescent="0.7">
      <c r="A66" s="60">
        <v>63</v>
      </c>
      <c r="B66" s="61">
        <v>8</v>
      </c>
      <c r="C66" s="62" t="s">
        <v>90</v>
      </c>
      <c r="D66" s="63" t="s">
        <v>6</v>
      </c>
      <c r="E66" s="62" t="s">
        <v>315</v>
      </c>
      <c r="F66" s="62" t="s">
        <v>105</v>
      </c>
      <c r="G66" s="64">
        <v>60</v>
      </c>
      <c r="H66" s="62" t="s">
        <v>124</v>
      </c>
      <c r="I66" s="353">
        <v>1.3</v>
      </c>
      <c r="J66" s="353">
        <v>1.0900000000000001</v>
      </c>
      <c r="K66" s="353">
        <v>0.74</v>
      </c>
      <c r="L66" s="353">
        <v>12265495.970000001</v>
      </c>
      <c r="M66" s="353">
        <v>-12979055.67</v>
      </c>
      <c r="N66" s="39">
        <v>2</v>
      </c>
      <c r="O66" s="65">
        <v>1</v>
      </c>
      <c r="P66" s="65">
        <v>0</v>
      </c>
      <c r="Q66" s="65">
        <v>10.3</v>
      </c>
      <c r="R66" s="40">
        <v>3</v>
      </c>
      <c r="S66" s="66">
        <v>-1179914.1518181819</v>
      </c>
      <c r="T66" s="66">
        <v>-10.395244392229346</v>
      </c>
      <c r="U66" s="69">
        <v>6.4600896097650296E-2</v>
      </c>
      <c r="V66" s="67">
        <v>177.15879821044555</v>
      </c>
      <c r="W66" s="2" t="s">
        <v>110</v>
      </c>
      <c r="X66" s="2">
        <v>10</v>
      </c>
      <c r="Y66" s="2">
        <v>9</v>
      </c>
    </row>
    <row r="67" spans="1:25" x14ac:dyDescent="0.7">
      <c r="A67" s="60">
        <v>64</v>
      </c>
      <c r="B67" s="61">
        <v>8</v>
      </c>
      <c r="C67" s="61" t="s">
        <v>90</v>
      </c>
      <c r="D67" s="63" t="s">
        <v>7</v>
      </c>
      <c r="E67" s="62" t="s">
        <v>316</v>
      </c>
      <c r="F67" s="62" t="s">
        <v>105</v>
      </c>
      <c r="G67" s="64">
        <v>40</v>
      </c>
      <c r="H67" s="62" t="s">
        <v>122</v>
      </c>
      <c r="I67" s="353">
        <v>1.77</v>
      </c>
      <c r="J67" s="353">
        <v>1.53</v>
      </c>
      <c r="K67" s="353">
        <v>1.1499999999999999</v>
      </c>
      <c r="L67" s="353">
        <v>14744200.109999999</v>
      </c>
      <c r="M67" s="353">
        <v>-7192425.71</v>
      </c>
      <c r="N67" s="39">
        <v>0</v>
      </c>
      <c r="O67" s="65">
        <v>1</v>
      </c>
      <c r="P67" s="65">
        <v>0</v>
      </c>
      <c r="Q67" s="65">
        <v>22.5</v>
      </c>
      <c r="R67" s="40">
        <v>1</v>
      </c>
      <c r="S67" s="66">
        <v>-653856.88272727269</v>
      </c>
      <c r="T67" s="66">
        <v>-22.549583096076219</v>
      </c>
      <c r="U67" s="69">
        <v>0.10544439533682493</v>
      </c>
      <c r="V67" s="67">
        <v>277.00111980207151</v>
      </c>
      <c r="W67" s="2" t="s">
        <v>109</v>
      </c>
      <c r="X67" s="2">
        <v>6</v>
      </c>
      <c r="Y67" s="2">
        <v>7</v>
      </c>
    </row>
    <row r="68" spans="1:25" x14ac:dyDescent="0.7">
      <c r="A68" s="60">
        <v>65</v>
      </c>
      <c r="B68" s="61">
        <v>8</v>
      </c>
      <c r="C68" s="61" t="s">
        <v>90</v>
      </c>
      <c r="D68" s="63" t="s">
        <v>8</v>
      </c>
      <c r="E68" s="62" t="s">
        <v>317</v>
      </c>
      <c r="F68" s="62" t="s">
        <v>105</v>
      </c>
      <c r="G68" s="64">
        <v>90</v>
      </c>
      <c r="H68" s="62" t="s">
        <v>128</v>
      </c>
      <c r="I68" s="353">
        <v>0.97</v>
      </c>
      <c r="J68" s="353">
        <v>0.85</v>
      </c>
      <c r="K68" s="353">
        <v>0.44</v>
      </c>
      <c r="L68" s="353">
        <v>-1712511.5</v>
      </c>
      <c r="M68" s="353">
        <v>-10225779.960000001</v>
      </c>
      <c r="N68" s="39">
        <v>3</v>
      </c>
      <c r="O68" s="65">
        <v>2</v>
      </c>
      <c r="P68" s="65">
        <v>2</v>
      </c>
      <c r="Q68" s="65" t="s">
        <v>341</v>
      </c>
      <c r="R68" s="40">
        <v>7</v>
      </c>
      <c r="S68" s="66">
        <v>-929616.3600000001</v>
      </c>
      <c r="T68" s="66">
        <v>1.8421701399489139</v>
      </c>
      <c r="U68" s="69">
        <v>-7.5237880469568742E-3</v>
      </c>
      <c r="V68" s="67">
        <v>30.144709893243636</v>
      </c>
      <c r="W68" s="2" t="s">
        <v>111</v>
      </c>
      <c r="X68" s="2">
        <v>12</v>
      </c>
      <c r="Y68" s="2">
        <v>10</v>
      </c>
    </row>
    <row r="69" spans="1:25" x14ac:dyDescent="0.7">
      <c r="A69" s="60">
        <v>66</v>
      </c>
      <c r="B69" s="61">
        <v>8</v>
      </c>
      <c r="C69" s="61" t="s">
        <v>90</v>
      </c>
      <c r="D69" s="63" t="s">
        <v>9</v>
      </c>
      <c r="E69" s="62" t="s">
        <v>318</v>
      </c>
      <c r="F69" s="62" t="s">
        <v>105</v>
      </c>
      <c r="G69" s="64">
        <v>40</v>
      </c>
      <c r="H69" s="62" t="s">
        <v>124</v>
      </c>
      <c r="I69" s="353">
        <v>0.99</v>
      </c>
      <c r="J69" s="353">
        <v>0.79</v>
      </c>
      <c r="K69" s="353">
        <v>0.56999999999999995</v>
      </c>
      <c r="L69" s="353">
        <v>-9900.82</v>
      </c>
      <c r="M69" s="353">
        <v>-19138471.41</v>
      </c>
      <c r="N69" s="39">
        <v>3</v>
      </c>
      <c r="O69" s="65">
        <v>2</v>
      </c>
      <c r="P69" s="65">
        <v>2</v>
      </c>
      <c r="Q69" s="65" t="s">
        <v>341</v>
      </c>
      <c r="R69" s="40">
        <v>7</v>
      </c>
      <c r="S69" s="66">
        <v>-1739861.0372727273</v>
      </c>
      <c r="T69" s="66">
        <v>5.6905809072658846E-3</v>
      </c>
      <c r="U69" s="69">
        <v>-6.3330942700405373E-5</v>
      </c>
      <c r="V69" s="67">
        <v>50.523632722185404</v>
      </c>
      <c r="W69" s="2" t="s">
        <v>110</v>
      </c>
      <c r="X69" s="2">
        <v>10</v>
      </c>
      <c r="Y69" s="2">
        <v>7</v>
      </c>
    </row>
    <row r="70" spans="1:25" x14ac:dyDescent="0.7">
      <c r="A70" s="60">
        <v>67</v>
      </c>
      <c r="B70" s="61">
        <v>8</v>
      </c>
      <c r="C70" s="61" t="s">
        <v>90</v>
      </c>
      <c r="D70" s="63" t="s">
        <v>80</v>
      </c>
      <c r="E70" s="62" t="s">
        <v>319</v>
      </c>
      <c r="F70" s="62" t="s">
        <v>105</v>
      </c>
      <c r="G70" s="64">
        <v>30</v>
      </c>
      <c r="H70" s="62" t="s">
        <v>123</v>
      </c>
      <c r="I70" s="353">
        <v>1.19</v>
      </c>
      <c r="J70" s="353">
        <v>1.03</v>
      </c>
      <c r="K70" s="353">
        <v>0.7</v>
      </c>
      <c r="L70" s="353">
        <v>5076217.32</v>
      </c>
      <c r="M70" s="353">
        <v>-19942436.66</v>
      </c>
      <c r="N70" s="39">
        <v>2</v>
      </c>
      <c r="O70" s="65">
        <v>1</v>
      </c>
      <c r="P70" s="65">
        <v>2</v>
      </c>
      <c r="Q70" s="65">
        <v>2.7</v>
      </c>
      <c r="R70" s="40">
        <v>5</v>
      </c>
      <c r="S70" s="66">
        <v>-1812948.7872727273</v>
      </c>
      <c r="T70" s="66">
        <v>-2.7999783312336719</v>
      </c>
      <c r="U70" s="69">
        <v>4.4331773817643298E-2</v>
      </c>
      <c r="V70" s="67">
        <v>203.62022319392653</v>
      </c>
      <c r="W70" s="2" t="s">
        <v>109</v>
      </c>
      <c r="X70" s="2">
        <v>5</v>
      </c>
      <c r="Y70" s="2">
        <v>5</v>
      </c>
    </row>
    <row r="71" spans="1:25" x14ac:dyDescent="0.7">
      <c r="A71" s="60">
        <v>68</v>
      </c>
      <c r="B71" s="61">
        <v>8</v>
      </c>
      <c r="C71" s="61" t="s">
        <v>91</v>
      </c>
      <c r="D71" s="63" t="s">
        <v>0</v>
      </c>
      <c r="E71" s="62" t="s">
        <v>320</v>
      </c>
      <c r="F71" s="62" t="s">
        <v>104</v>
      </c>
      <c r="G71" s="64">
        <v>1143</v>
      </c>
      <c r="H71" s="62" t="s">
        <v>132</v>
      </c>
      <c r="I71" s="353">
        <v>2.34</v>
      </c>
      <c r="J71" s="353">
        <v>2.11</v>
      </c>
      <c r="K71" s="353">
        <v>1.18</v>
      </c>
      <c r="L71" s="353">
        <v>1356939047.04</v>
      </c>
      <c r="M71" s="353">
        <v>-72033505.25</v>
      </c>
      <c r="N71" s="39">
        <v>0</v>
      </c>
      <c r="O71" s="65">
        <v>1</v>
      </c>
      <c r="P71" s="65">
        <v>0</v>
      </c>
      <c r="Q71" s="65">
        <v>207.2</v>
      </c>
      <c r="R71" s="40">
        <v>1</v>
      </c>
      <c r="S71" s="66">
        <v>-6548500.4772727275</v>
      </c>
      <c r="T71" s="66">
        <v>-207.21370514507899</v>
      </c>
      <c r="U71" s="69">
        <v>0.33579959846349472</v>
      </c>
      <c r="V71" s="67">
        <v>3410.4236439072247</v>
      </c>
      <c r="W71" s="2" t="s">
        <v>113</v>
      </c>
      <c r="X71" s="2">
        <v>20</v>
      </c>
      <c r="Y71" s="2">
        <v>14</v>
      </c>
    </row>
    <row r="72" spans="1:25" x14ac:dyDescent="0.7">
      <c r="A72" s="60">
        <v>69</v>
      </c>
      <c r="B72" s="61">
        <v>8</v>
      </c>
      <c r="C72" s="61" t="s">
        <v>91</v>
      </c>
      <c r="D72" s="63" t="s">
        <v>10</v>
      </c>
      <c r="E72" s="62" t="s">
        <v>321</v>
      </c>
      <c r="F72" s="62" t="s">
        <v>105</v>
      </c>
      <c r="G72" s="64">
        <v>60</v>
      </c>
      <c r="H72" s="62" t="s">
        <v>124</v>
      </c>
      <c r="I72" s="353">
        <v>0.91</v>
      </c>
      <c r="J72" s="353">
        <v>0.71</v>
      </c>
      <c r="K72" s="353">
        <v>0.34</v>
      </c>
      <c r="L72" s="353">
        <v>-2742004.3</v>
      </c>
      <c r="M72" s="353">
        <v>-3866717.84</v>
      </c>
      <c r="N72" s="39">
        <v>3</v>
      </c>
      <c r="O72" s="65">
        <v>2</v>
      </c>
      <c r="P72" s="65">
        <v>2</v>
      </c>
      <c r="Q72" s="65" t="s">
        <v>341</v>
      </c>
      <c r="R72" s="40">
        <v>7</v>
      </c>
      <c r="S72" s="66">
        <v>-351519.80363636365</v>
      </c>
      <c r="T72" s="66">
        <v>7.8004262395313528</v>
      </c>
      <c r="U72" s="69">
        <v>-1.8682882596041832E-2</v>
      </c>
      <c r="V72" s="67">
        <v>1.2493886595896984</v>
      </c>
      <c r="W72" s="2" t="s">
        <v>110</v>
      </c>
      <c r="X72" s="2">
        <v>10</v>
      </c>
      <c r="Y72" s="2">
        <v>8</v>
      </c>
    </row>
    <row r="73" spans="1:25" x14ac:dyDescent="0.7">
      <c r="A73" s="60">
        <v>70</v>
      </c>
      <c r="B73" s="61">
        <v>8</v>
      </c>
      <c r="C73" s="61" t="s">
        <v>91</v>
      </c>
      <c r="D73" s="63" t="s">
        <v>11</v>
      </c>
      <c r="E73" s="61" t="s">
        <v>322</v>
      </c>
      <c r="F73" s="62" t="s">
        <v>105</v>
      </c>
      <c r="G73" s="64">
        <v>60</v>
      </c>
      <c r="H73" s="62" t="s">
        <v>186</v>
      </c>
      <c r="I73" s="353">
        <v>0.9</v>
      </c>
      <c r="J73" s="353">
        <v>0.63</v>
      </c>
      <c r="K73" s="353">
        <v>0.32</v>
      </c>
      <c r="L73" s="353">
        <v>-2816631.21</v>
      </c>
      <c r="M73" s="353">
        <v>-178179.7</v>
      </c>
      <c r="N73" s="39">
        <v>3</v>
      </c>
      <c r="O73" s="65">
        <v>2</v>
      </c>
      <c r="P73" s="65">
        <v>2</v>
      </c>
      <c r="Q73" s="65" t="s">
        <v>341</v>
      </c>
      <c r="R73" s="40">
        <v>7</v>
      </c>
      <c r="S73" s="66">
        <v>-16198.154545454547</v>
      </c>
      <c r="T73" s="66">
        <v>173.88593262868889</v>
      </c>
      <c r="U73" s="69">
        <v>-2.1367840476942318E-2</v>
      </c>
      <c r="V73" s="67">
        <v>-6.0976469271599409</v>
      </c>
      <c r="W73" s="2" t="s">
        <v>110</v>
      </c>
      <c r="X73" s="2">
        <v>9</v>
      </c>
      <c r="Y73" s="2">
        <v>8</v>
      </c>
    </row>
    <row r="74" spans="1:25" x14ac:dyDescent="0.7">
      <c r="A74" s="60">
        <v>71</v>
      </c>
      <c r="B74" s="61">
        <v>8</v>
      </c>
      <c r="C74" s="61" t="s">
        <v>91</v>
      </c>
      <c r="D74" s="63" t="s">
        <v>12</v>
      </c>
      <c r="E74" s="61" t="s">
        <v>323</v>
      </c>
      <c r="F74" s="62" t="s">
        <v>106</v>
      </c>
      <c r="G74" s="64">
        <v>280</v>
      </c>
      <c r="H74" s="62" t="s">
        <v>121</v>
      </c>
      <c r="I74" s="353">
        <v>1.37</v>
      </c>
      <c r="J74" s="353">
        <v>1.25</v>
      </c>
      <c r="K74" s="353">
        <v>0.7</v>
      </c>
      <c r="L74" s="353">
        <v>80486511.920000002</v>
      </c>
      <c r="M74" s="353">
        <v>-62543176.719999999</v>
      </c>
      <c r="N74" s="39">
        <v>2</v>
      </c>
      <c r="O74" s="65">
        <v>1</v>
      </c>
      <c r="P74" s="65">
        <v>0</v>
      </c>
      <c r="Q74" s="65">
        <v>14.1</v>
      </c>
      <c r="R74" s="40">
        <v>3</v>
      </c>
      <c r="S74" s="66">
        <v>-5685743.3381818179</v>
      </c>
      <c r="T74" s="66">
        <v>-14.155846849347567</v>
      </c>
      <c r="U74" s="69">
        <v>0.12111698263294871</v>
      </c>
      <c r="V74" s="67">
        <v>714.49949089860388</v>
      </c>
      <c r="W74" s="2" t="s">
        <v>108</v>
      </c>
      <c r="X74" s="2">
        <v>16</v>
      </c>
      <c r="Y74" s="2">
        <v>12</v>
      </c>
    </row>
    <row r="75" spans="1:25" x14ac:dyDescent="0.7">
      <c r="A75" s="60">
        <v>72</v>
      </c>
      <c r="B75" s="61">
        <v>8</v>
      </c>
      <c r="C75" s="61" t="s">
        <v>91</v>
      </c>
      <c r="D75" s="63" t="s">
        <v>13</v>
      </c>
      <c r="E75" s="61" t="s">
        <v>324</v>
      </c>
      <c r="F75" s="62" t="s">
        <v>105</v>
      </c>
      <c r="G75" s="64">
        <v>8</v>
      </c>
      <c r="H75" s="62" t="s">
        <v>126</v>
      </c>
      <c r="I75" s="353">
        <v>4.3899999999999997</v>
      </c>
      <c r="J75" s="353">
        <v>4.03</v>
      </c>
      <c r="K75" s="353">
        <v>2.95</v>
      </c>
      <c r="L75" s="353">
        <v>11666533.550000001</v>
      </c>
      <c r="M75" s="353">
        <v>-3884955.1</v>
      </c>
      <c r="N75" s="39">
        <v>0</v>
      </c>
      <c r="O75" s="65">
        <v>1</v>
      </c>
      <c r="P75" s="65">
        <v>0</v>
      </c>
      <c r="Q75" s="65">
        <v>33</v>
      </c>
      <c r="R75" s="40">
        <v>1</v>
      </c>
      <c r="S75" s="66">
        <v>-353177.73636363639</v>
      </c>
      <c r="T75" s="66">
        <v>-33.033037897915477</v>
      </c>
      <c r="U75" s="69">
        <v>0.24498255715559961</v>
      </c>
      <c r="V75" s="67">
        <v>2373.943806796487</v>
      </c>
      <c r="W75" s="2" t="s">
        <v>112</v>
      </c>
      <c r="X75" s="2">
        <v>2</v>
      </c>
      <c r="Y75" s="2">
        <v>1</v>
      </c>
    </row>
    <row r="76" spans="1:25" x14ac:dyDescent="0.7">
      <c r="A76" s="60">
        <v>73</v>
      </c>
      <c r="B76" s="61">
        <v>8</v>
      </c>
      <c r="C76" s="61" t="s">
        <v>91</v>
      </c>
      <c r="D76" s="63" t="s">
        <v>14</v>
      </c>
      <c r="E76" s="61" t="s">
        <v>325</v>
      </c>
      <c r="F76" s="62" t="s">
        <v>105</v>
      </c>
      <c r="G76" s="64">
        <v>40</v>
      </c>
      <c r="H76" s="62" t="s">
        <v>122</v>
      </c>
      <c r="I76" s="353">
        <v>0.96</v>
      </c>
      <c r="J76" s="353">
        <v>0.84</v>
      </c>
      <c r="K76" s="353">
        <v>0.57999999999999996</v>
      </c>
      <c r="L76" s="353">
        <v>-1180180.56</v>
      </c>
      <c r="M76" s="353">
        <v>-3340880.28</v>
      </c>
      <c r="N76" s="39">
        <v>3</v>
      </c>
      <c r="O76" s="65">
        <v>2</v>
      </c>
      <c r="P76" s="65">
        <v>2</v>
      </c>
      <c r="Q76" s="65" t="s">
        <v>341</v>
      </c>
      <c r="R76" s="40">
        <v>7</v>
      </c>
      <c r="S76" s="66">
        <v>-303716.3890909091</v>
      </c>
      <c r="T76" s="66">
        <v>3.8857980747517238</v>
      </c>
      <c r="U76" s="69">
        <v>-9.8955472358930839E-3</v>
      </c>
      <c r="V76" s="67">
        <v>19.047064157468281</v>
      </c>
      <c r="W76" s="2" t="s">
        <v>109</v>
      </c>
      <c r="X76" s="2">
        <v>6</v>
      </c>
      <c r="Y76" s="2">
        <v>7</v>
      </c>
    </row>
    <row r="77" spans="1:25" x14ac:dyDescent="0.7">
      <c r="A77" s="60">
        <v>74</v>
      </c>
      <c r="B77" s="61">
        <v>8</v>
      </c>
      <c r="C77" s="61" t="s">
        <v>91</v>
      </c>
      <c r="D77" s="63" t="s">
        <v>15</v>
      </c>
      <c r="E77" s="61" t="s">
        <v>326</v>
      </c>
      <c r="F77" s="62" t="s">
        <v>105</v>
      </c>
      <c r="G77" s="64">
        <v>137</v>
      </c>
      <c r="H77" s="62" t="s">
        <v>125</v>
      </c>
      <c r="I77" s="353">
        <v>1.05</v>
      </c>
      <c r="J77" s="353">
        <v>0.92</v>
      </c>
      <c r="K77" s="353">
        <v>0.45</v>
      </c>
      <c r="L77" s="353">
        <v>5182403.7</v>
      </c>
      <c r="M77" s="353">
        <v>-8823532.2799999993</v>
      </c>
      <c r="N77" s="39">
        <v>3</v>
      </c>
      <c r="O77" s="65">
        <v>1</v>
      </c>
      <c r="P77" s="65">
        <v>0</v>
      </c>
      <c r="Q77" s="65">
        <v>6.4</v>
      </c>
      <c r="R77" s="40">
        <v>4</v>
      </c>
      <c r="S77" s="66">
        <v>-802139.2981818181</v>
      </c>
      <c r="T77" s="66">
        <v>-6.4607278458327357</v>
      </c>
      <c r="U77" s="69">
        <v>1.465244825772934E-2</v>
      </c>
      <c r="V77" s="67">
        <v>82.105604870890502</v>
      </c>
      <c r="W77" s="2" t="s">
        <v>111</v>
      </c>
      <c r="X77" s="2">
        <v>13</v>
      </c>
      <c r="Y77" s="2">
        <v>11</v>
      </c>
    </row>
    <row r="78" spans="1:25" x14ac:dyDescent="0.7">
      <c r="A78" s="60">
        <v>75</v>
      </c>
      <c r="B78" s="61">
        <v>8</v>
      </c>
      <c r="C78" s="61" t="s">
        <v>91</v>
      </c>
      <c r="D78" s="63" t="s">
        <v>16</v>
      </c>
      <c r="E78" s="61" t="s">
        <v>327</v>
      </c>
      <c r="F78" s="62" t="s">
        <v>105</v>
      </c>
      <c r="G78" s="64">
        <v>30</v>
      </c>
      <c r="H78" s="62" t="s">
        <v>123</v>
      </c>
      <c r="I78" s="353">
        <v>1.1499999999999999</v>
      </c>
      <c r="J78" s="353">
        <v>0.95</v>
      </c>
      <c r="K78" s="353">
        <v>0.69</v>
      </c>
      <c r="L78" s="353">
        <v>2635598.94</v>
      </c>
      <c r="M78" s="353">
        <v>-5359930.67</v>
      </c>
      <c r="N78" s="39">
        <v>3</v>
      </c>
      <c r="O78" s="65">
        <v>1</v>
      </c>
      <c r="P78" s="65">
        <v>1</v>
      </c>
      <c r="Q78" s="65">
        <v>5.4</v>
      </c>
      <c r="R78" s="40">
        <v>5</v>
      </c>
      <c r="S78" s="66">
        <v>-487266.42454545456</v>
      </c>
      <c r="T78" s="66">
        <v>-5.4089483847745363</v>
      </c>
      <c r="U78" s="69">
        <v>2.9442274246255926E-2</v>
      </c>
      <c r="V78" s="67">
        <v>139.09841677271174</v>
      </c>
      <c r="W78" s="2" t="s">
        <v>109</v>
      </c>
      <c r="X78" s="2">
        <v>5</v>
      </c>
      <c r="Y78" s="2">
        <v>4</v>
      </c>
    </row>
    <row r="79" spans="1:25" x14ac:dyDescent="0.7">
      <c r="A79" s="60">
        <v>76</v>
      </c>
      <c r="B79" s="61">
        <v>8</v>
      </c>
      <c r="C79" s="61" t="s">
        <v>91</v>
      </c>
      <c r="D79" s="63" t="s">
        <v>17</v>
      </c>
      <c r="E79" s="61" t="s">
        <v>328</v>
      </c>
      <c r="F79" s="62" t="s">
        <v>105</v>
      </c>
      <c r="G79" s="64">
        <v>30</v>
      </c>
      <c r="H79" s="62" t="s">
        <v>123</v>
      </c>
      <c r="I79" s="353">
        <v>0.87</v>
      </c>
      <c r="J79" s="353">
        <v>0.69</v>
      </c>
      <c r="K79" s="353">
        <v>0.28999999999999998</v>
      </c>
      <c r="L79" s="353">
        <v>-2540210.9</v>
      </c>
      <c r="M79" s="353">
        <v>779348.41</v>
      </c>
      <c r="N79" s="39">
        <v>3</v>
      </c>
      <c r="O79" s="65">
        <v>1</v>
      </c>
      <c r="P79" s="65">
        <v>2</v>
      </c>
      <c r="Q79" s="65">
        <v>35.799999999999997</v>
      </c>
      <c r="R79" s="40">
        <v>6</v>
      </c>
      <c r="S79" s="66">
        <v>70849.855454545454</v>
      </c>
      <c r="T79" s="66">
        <v>-35.853438002138219</v>
      </c>
      <c r="U79" s="69">
        <v>-2.8021416682828537E-2</v>
      </c>
      <c r="V79" s="67">
        <v>1.1540181643392025</v>
      </c>
      <c r="W79" s="2" t="s">
        <v>109</v>
      </c>
      <c r="X79" s="2">
        <v>5</v>
      </c>
      <c r="Y79" s="2">
        <v>4</v>
      </c>
    </row>
    <row r="80" spans="1:25" x14ac:dyDescent="0.7">
      <c r="A80" s="60">
        <v>77</v>
      </c>
      <c r="B80" s="61">
        <v>8</v>
      </c>
      <c r="C80" s="61" t="s">
        <v>91</v>
      </c>
      <c r="D80" s="63" t="s">
        <v>18</v>
      </c>
      <c r="E80" s="61" t="s">
        <v>329</v>
      </c>
      <c r="F80" s="62" t="s">
        <v>105</v>
      </c>
      <c r="G80" s="64">
        <v>30</v>
      </c>
      <c r="H80" s="62" t="s">
        <v>122</v>
      </c>
      <c r="I80" s="353">
        <v>1.74</v>
      </c>
      <c r="J80" s="353">
        <v>1.45</v>
      </c>
      <c r="K80" s="353">
        <v>1.0900000000000001</v>
      </c>
      <c r="L80" s="353">
        <v>14524428.619999999</v>
      </c>
      <c r="M80" s="353">
        <v>-9688154.2699999996</v>
      </c>
      <c r="N80" s="39">
        <v>0</v>
      </c>
      <c r="O80" s="65">
        <v>1</v>
      </c>
      <c r="P80" s="65">
        <v>0</v>
      </c>
      <c r="Q80" s="65">
        <v>16.399999999999999</v>
      </c>
      <c r="R80" s="40">
        <v>1</v>
      </c>
      <c r="S80" s="66">
        <v>-880741.29727272724</v>
      </c>
      <c r="T80" s="66">
        <v>-16.491140661821852</v>
      </c>
      <c r="U80" s="69">
        <v>0.11692271877357045</v>
      </c>
      <c r="V80" s="67">
        <v>337.91140446782708</v>
      </c>
      <c r="W80" s="2" t="s">
        <v>109</v>
      </c>
      <c r="X80" s="2">
        <v>6</v>
      </c>
      <c r="Y80" s="2">
        <v>6</v>
      </c>
    </row>
    <row r="81" spans="1:26" x14ac:dyDescent="0.7">
      <c r="A81" s="60">
        <v>78</v>
      </c>
      <c r="B81" s="61">
        <v>8</v>
      </c>
      <c r="C81" s="61" t="s">
        <v>91</v>
      </c>
      <c r="D81" s="63" t="s">
        <v>19</v>
      </c>
      <c r="E81" s="61" t="s">
        <v>330</v>
      </c>
      <c r="F81" s="62" t="s">
        <v>105</v>
      </c>
      <c r="G81" s="64">
        <v>55</v>
      </c>
      <c r="H81" s="62" t="s">
        <v>186</v>
      </c>
      <c r="I81" s="353">
        <v>1.3</v>
      </c>
      <c r="J81" s="353">
        <v>1.1000000000000001</v>
      </c>
      <c r="K81" s="353">
        <v>0.42</v>
      </c>
      <c r="L81" s="353">
        <v>13396146.720000001</v>
      </c>
      <c r="M81" s="353">
        <v>-6418334.8399999999</v>
      </c>
      <c r="N81" s="39">
        <v>2</v>
      </c>
      <c r="O81" s="65">
        <v>1</v>
      </c>
      <c r="P81" s="65">
        <v>0</v>
      </c>
      <c r="Q81" s="65">
        <v>22.9</v>
      </c>
      <c r="R81" s="40">
        <v>3</v>
      </c>
      <c r="S81" s="66">
        <v>-583484.98545454547</v>
      </c>
      <c r="T81" s="66">
        <v>-22.958854218955022</v>
      </c>
      <c r="U81" s="69">
        <v>7.5304986983672204E-2</v>
      </c>
      <c r="V81" s="67">
        <v>280.79372615421272</v>
      </c>
      <c r="W81" s="2" t="s">
        <v>110</v>
      </c>
      <c r="X81" s="2">
        <v>9</v>
      </c>
      <c r="Y81" s="2">
        <v>8</v>
      </c>
    </row>
    <row r="82" spans="1:26" x14ac:dyDescent="0.7">
      <c r="A82" s="60">
        <v>79</v>
      </c>
      <c r="B82" s="61">
        <v>8</v>
      </c>
      <c r="C82" s="61" t="s">
        <v>91</v>
      </c>
      <c r="D82" s="63" t="s">
        <v>20</v>
      </c>
      <c r="E82" s="61" t="s">
        <v>331</v>
      </c>
      <c r="F82" s="62" t="s">
        <v>105</v>
      </c>
      <c r="G82" s="64">
        <v>126</v>
      </c>
      <c r="H82" s="62" t="s">
        <v>125</v>
      </c>
      <c r="I82" s="353">
        <v>0.95</v>
      </c>
      <c r="J82" s="353">
        <v>0.8</v>
      </c>
      <c r="K82" s="353">
        <v>0.52</v>
      </c>
      <c r="L82" s="353">
        <v>-4088362.63</v>
      </c>
      <c r="M82" s="353">
        <v>-24738162.039999999</v>
      </c>
      <c r="N82" s="39">
        <v>3</v>
      </c>
      <c r="O82" s="65">
        <v>2</v>
      </c>
      <c r="P82" s="65">
        <v>2</v>
      </c>
      <c r="Q82" s="65" t="s">
        <v>341</v>
      </c>
      <c r="R82" s="40">
        <v>7</v>
      </c>
      <c r="S82" s="66">
        <v>-2248923.8218181818</v>
      </c>
      <c r="T82" s="66">
        <v>1.8179195712795162</v>
      </c>
      <c r="U82" s="69">
        <v>-1.2834545763320064E-2</v>
      </c>
      <c r="V82" s="67">
        <v>1.6155996211672783</v>
      </c>
      <c r="W82" s="2" t="s">
        <v>111</v>
      </c>
      <c r="X82" s="2">
        <v>13</v>
      </c>
      <c r="Y82" s="2">
        <v>11</v>
      </c>
    </row>
    <row r="83" spans="1:26" x14ac:dyDescent="0.7">
      <c r="A83" s="60">
        <v>80</v>
      </c>
      <c r="B83" s="61">
        <v>8</v>
      </c>
      <c r="C83" s="61" t="s">
        <v>91</v>
      </c>
      <c r="D83" s="63" t="s">
        <v>21</v>
      </c>
      <c r="E83" s="61" t="s">
        <v>332</v>
      </c>
      <c r="F83" s="62" t="s">
        <v>105</v>
      </c>
      <c r="G83" s="64">
        <v>60</v>
      </c>
      <c r="H83" s="62" t="s">
        <v>122</v>
      </c>
      <c r="I83" s="353">
        <v>2.11</v>
      </c>
      <c r="J83" s="353">
        <v>1.95</v>
      </c>
      <c r="K83" s="353">
        <v>1.57</v>
      </c>
      <c r="L83" s="353">
        <v>39341922.950000003</v>
      </c>
      <c r="M83" s="353">
        <v>-7501938.6299999999</v>
      </c>
      <c r="N83" s="39">
        <v>0</v>
      </c>
      <c r="O83" s="65">
        <v>1</v>
      </c>
      <c r="P83" s="65">
        <v>0</v>
      </c>
      <c r="Q83" s="65">
        <v>57.6</v>
      </c>
      <c r="R83" s="40">
        <v>1</v>
      </c>
      <c r="S83" s="66">
        <v>-681994.4209090909</v>
      </c>
      <c r="T83" s="66">
        <v>-57.686575936438985</v>
      </c>
      <c r="U83" s="69">
        <v>0.2409394862223305</v>
      </c>
      <c r="V83" s="67">
        <v>721.97507380701336</v>
      </c>
      <c r="W83" s="2" t="s">
        <v>109</v>
      </c>
      <c r="X83" s="2">
        <v>6</v>
      </c>
      <c r="Y83" s="2">
        <v>8</v>
      </c>
    </row>
    <row r="84" spans="1:26" x14ac:dyDescent="0.7">
      <c r="A84" s="60">
        <v>81</v>
      </c>
      <c r="B84" s="61">
        <v>8</v>
      </c>
      <c r="C84" s="61" t="s">
        <v>91</v>
      </c>
      <c r="D84" s="63" t="s">
        <v>22</v>
      </c>
      <c r="E84" s="61" t="s">
        <v>333</v>
      </c>
      <c r="F84" s="62" t="s">
        <v>105</v>
      </c>
      <c r="G84" s="64">
        <v>114</v>
      </c>
      <c r="H84" s="62" t="s">
        <v>125</v>
      </c>
      <c r="I84" s="353">
        <v>1.17</v>
      </c>
      <c r="J84" s="353">
        <v>0.99</v>
      </c>
      <c r="K84" s="353">
        <v>0.61</v>
      </c>
      <c r="L84" s="353">
        <v>9230352.6500000004</v>
      </c>
      <c r="M84" s="353">
        <v>-21596169.48</v>
      </c>
      <c r="N84" s="39">
        <v>2</v>
      </c>
      <c r="O84" s="65">
        <v>1</v>
      </c>
      <c r="P84" s="65">
        <v>1</v>
      </c>
      <c r="Q84" s="65">
        <v>4.7</v>
      </c>
      <c r="R84" s="40">
        <v>4</v>
      </c>
      <c r="S84" s="66">
        <v>-1963288.1345454545</v>
      </c>
      <c r="T84" s="66">
        <v>-4.7014763078253079</v>
      </c>
      <c r="U84" s="69">
        <v>3.2652904121845794E-2</v>
      </c>
      <c r="V84" s="67">
        <v>122.50526678615745</v>
      </c>
      <c r="W84" s="2" t="s">
        <v>111</v>
      </c>
      <c r="X84" s="2">
        <v>13</v>
      </c>
      <c r="Y84" s="2">
        <v>10</v>
      </c>
    </row>
    <row r="85" spans="1:26" x14ac:dyDescent="0.7">
      <c r="A85" s="60">
        <v>82</v>
      </c>
      <c r="B85" s="61">
        <v>8</v>
      </c>
      <c r="C85" s="61" t="s">
        <v>91</v>
      </c>
      <c r="D85" s="63" t="s">
        <v>23</v>
      </c>
      <c r="E85" s="61" t="s">
        <v>334</v>
      </c>
      <c r="F85" s="62" t="s">
        <v>105</v>
      </c>
      <c r="G85" s="64">
        <v>30</v>
      </c>
      <c r="H85" s="62" t="s">
        <v>123</v>
      </c>
      <c r="I85" s="353">
        <v>0.99</v>
      </c>
      <c r="J85" s="353">
        <v>0.87</v>
      </c>
      <c r="K85" s="353">
        <v>0.66</v>
      </c>
      <c r="L85" s="353">
        <v>-150373.91</v>
      </c>
      <c r="M85" s="353">
        <v>-7701631.1699999999</v>
      </c>
      <c r="N85" s="39">
        <v>3</v>
      </c>
      <c r="O85" s="65">
        <v>2</v>
      </c>
      <c r="P85" s="65">
        <v>2</v>
      </c>
      <c r="Q85" s="65" t="s">
        <v>341</v>
      </c>
      <c r="R85" s="40">
        <v>7</v>
      </c>
      <c r="S85" s="66">
        <v>-700148.28818181821</v>
      </c>
      <c r="T85" s="66">
        <v>0.21477437356948892</v>
      </c>
      <c r="U85" s="69">
        <v>-1.7554608844304014E-3</v>
      </c>
      <c r="V85" s="67">
        <v>50.572456535847252</v>
      </c>
      <c r="W85" s="2" t="s">
        <v>109</v>
      </c>
      <c r="X85" s="2">
        <v>5</v>
      </c>
      <c r="Y85" s="2">
        <v>3</v>
      </c>
    </row>
    <row r="86" spans="1:26" x14ac:dyDescent="0.7">
      <c r="A86" s="60">
        <v>83</v>
      </c>
      <c r="B86" s="61">
        <v>8</v>
      </c>
      <c r="C86" s="61" t="s">
        <v>91</v>
      </c>
      <c r="D86" s="63" t="s">
        <v>24</v>
      </c>
      <c r="E86" s="61" t="s">
        <v>335</v>
      </c>
      <c r="F86" s="62" t="s">
        <v>105</v>
      </c>
      <c r="G86" s="64">
        <v>30</v>
      </c>
      <c r="H86" s="62" t="s">
        <v>123</v>
      </c>
      <c r="I86" s="353">
        <v>1.1000000000000001</v>
      </c>
      <c r="J86" s="353">
        <v>0.99</v>
      </c>
      <c r="K86" s="353">
        <v>0.45</v>
      </c>
      <c r="L86" s="353">
        <v>2570203.0299999998</v>
      </c>
      <c r="M86" s="353">
        <v>-5240253.71</v>
      </c>
      <c r="N86" s="39">
        <v>2</v>
      </c>
      <c r="O86" s="65">
        <v>1</v>
      </c>
      <c r="P86" s="65">
        <v>1</v>
      </c>
      <c r="Q86" s="65">
        <v>5.3</v>
      </c>
      <c r="R86" s="40">
        <v>4</v>
      </c>
      <c r="S86" s="66">
        <v>-476386.70090909093</v>
      </c>
      <c r="T86" s="66">
        <v>-5.3952031513374941</v>
      </c>
      <c r="U86" s="69">
        <v>3.3098747207044088E-2</v>
      </c>
      <c r="V86" s="67">
        <v>142.84670507927189</v>
      </c>
      <c r="W86" s="2" t="s">
        <v>109</v>
      </c>
      <c r="X86" s="2">
        <v>5</v>
      </c>
      <c r="Y86" s="2">
        <v>3</v>
      </c>
    </row>
    <row r="87" spans="1:26" x14ac:dyDescent="0.7">
      <c r="A87" s="60">
        <v>84</v>
      </c>
      <c r="B87" s="61">
        <v>8</v>
      </c>
      <c r="C87" s="61" t="s">
        <v>91</v>
      </c>
      <c r="D87" s="63" t="s">
        <v>25</v>
      </c>
      <c r="E87" s="61" t="s">
        <v>336</v>
      </c>
      <c r="F87" s="62" t="s">
        <v>105</v>
      </c>
      <c r="G87" s="64">
        <v>30</v>
      </c>
      <c r="H87" s="62" t="s">
        <v>123</v>
      </c>
      <c r="I87" s="353">
        <v>1.3</v>
      </c>
      <c r="J87" s="353">
        <v>1.05</v>
      </c>
      <c r="K87" s="353">
        <v>0.74</v>
      </c>
      <c r="L87" s="353">
        <v>6096917.2199999997</v>
      </c>
      <c r="M87" s="353">
        <v>854561.08</v>
      </c>
      <c r="N87" s="39">
        <v>2</v>
      </c>
      <c r="O87" s="65">
        <v>0</v>
      </c>
      <c r="P87" s="65">
        <v>0</v>
      </c>
      <c r="Q87" s="65" t="s">
        <v>341</v>
      </c>
      <c r="R87" s="40">
        <v>2</v>
      </c>
      <c r="S87" s="66">
        <v>77687.370909090911</v>
      </c>
      <c r="T87" s="66">
        <v>78.480158984071679</v>
      </c>
      <c r="U87" s="69">
        <v>7.1367304460590711E-2</v>
      </c>
      <c r="V87" s="67">
        <v>270.86609421856474</v>
      </c>
      <c r="W87" s="2" t="s">
        <v>109</v>
      </c>
      <c r="X87" s="2">
        <v>5</v>
      </c>
      <c r="Y87" s="2">
        <v>3</v>
      </c>
    </row>
    <row r="88" spans="1:26" x14ac:dyDescent="0.7">
      <c r="A88" s="60">
        <v>85</v>
      </c>
      <c r="B88" s="61">
        <v>8</v>
      </c>
      <c r="C88" s="61" t="s">
        <v>91</v>
      </c>
      <c r="D88" s="63" t="s">
        <v>26</v>
      </c>
      <c r="E88" s="61" t="s">
        <v>337</v>
      </c>
      <c r="F88" s="62" t="s">
        <v>105</v>
      </c>
      <c r="G88" s="64">
        <v>30</v>
      </c>
      <c r="H88" s="62" t="s">
        <v>123</v>
      </c>
      <c r="I88" s="353">
        <v>1.1200000000000001</v>
      </c>
      <c r="J88" s="353">
        <v>1.04</v>
      </c>
      <c r="K88" s="353">
        <v>0.83</v>
      </c>
      <c r="L88" s="353">
        <v>1910633.92</v>
      </c>
      <c r="M88" s="353">
        <v>-4074338.01</v>
      </c>
      <c r="N88" s="39">
        <v>1</v>
      </c>
      <c r="O88" s="65">
        <v>1</v>
      </c>
      <c r="P88" s="65">
        <v>1</v>
      </c>
      <c r="Q88" s="65">
        <v>5.0999999999999996</v>
      </c>
      <c r="R88" s="40">
        <v>3</v>
      </c>
      <c r="S88" s="66">
        <v>-370394.3645454545</v>
      </c>
      <c r="T88" s="66">
        <v>-5.1583774022715412</v>
      </c>
      <c r="U88" s="69">
        <v>2.4465194168591588E-2</v>
      </c>
      <c r="V88" s="67">
        <v>130.38928938737499</v>
      </c>
      <c r="W88" s="2" t="s">
        <v>109</v>
      </c>
      <c r="X88" s="2">
        <v>5</v>
      </c>
      <c r="Y88" s="2">
        <v>3</v>
      </c>
    </row>
    <row r="89" spans="1:26" x14ac:dyDescent="0.7">
      <c r="A89" s="60">
        <v>86</v>
      </c>
      <c r="B89" s="61">
        <v>8</v>
      </c>
      <c r="C89" s="61" t="s">
        <v>91</v>
      </c>
      <c r="D89" s="63" t="s">
        <v>72</v>
      </c>
      <c r="E89" s="61" t="s">
        <v>338</v>
      </c>
      <c r="F89" s="62" t="s">
        <v>105</v>
      </c>
      <c r="G89" s="64">
        <v>139</v>
      </c>
      <c r="H89" s="62" t="s">
        <v>125</v>
      </c>
      <c r="I89" s="353">
        <v>0.93</v>
      </c>
      <c r="J89" s="353">
        <v>0.79</v>
      </c>
      <c r="K89" s="353">
        <v>0.47</v>
      </c>
      <c r="L89" s="353">
        <v>-6983999.9699999997</v>
      </c>
      <c r="M89" s="353">
        <v>-10990435.869999999</v>
      </c>
      <c r="N89" s="39">
        <v>3</v>
      </c>
      <c r="O89" s="65">
        <v>2</v>
      </c>
      <c r="P89" s="65">
        <v>2</v>
      </c>
      <c r="Q89" s="65" t="s">
        <v>341</v>
      </c>
      <c r="R89" s="40">
        <v>7</v>
      </c>
      <c r="S89" s="66">
        <v>-999130.53363636357</v>
      </c>
      <c r="T89" s="66">
        <v>6.9900776073588062</v>
      </c>
      <c r="U89" s="69">
        <v>-1.8186696195883902E-2</v>
      </c>
      <c r="V89" s="67">
        <v>-12.930620112919609</v>
      </c>
      <c r="W89" s="2" t="s">
        <v>111</v>
      </c>
      <c r="X89" s="2">
        <v>13</v>
      </c>
      <c r="Y89" s="2">
        <v>11</v>
      </c>
    </row>
    <row r="90" spans="1:26" x14ac:dyDescent="0.7">
      <c r="A90" s="60">
        <v>87</v>
      </c>
      <c r="B90" s="61">
        <v>8</v>
      </c>
      <c r="C90" s="61" t="s">
        <v>91</v>
      </c>
      <c r="D90" s="63" t="s">
        <v>81</v>
      </c>
      <c r="E90" s="61" t="s">
        <v>339</v>
      </c>
      <c r="F90" s="62" t="s">
        <v>105</v>
      </c>
      <c r="G90" s="64">
        <v>30</v>
      </c>
      <c r="H90" s="62" t="s">
        <v>123</v>
      </c>
      <c r="I90" s="353">
        <v>1.03</v>
      </c>
      <c r="J90" s="353">
        <v>0.94</v>
      </c>
      <c r="K90" s="353">
        <v>0.74</v>
      </c>
      <c r="L90" s="353">
        <v>585115.98</v>
      </c>
      <c r="M90" s="353">
        <v>-1153450.8700000001</v>
      </c>
      <c r="N90" s="39">
        <v>3</v>
      </c>
      <c r="O90" s="65">
        <v>1</v>
      </c>
      <c r="P90" s="65">
        <v>1</v>
      </c>
      <c r="Q90" s="65">
        <v>5.5</v>
      </c>
      <c r="R90" s="40">
        <v>5</v>
      </c>
      <c r="S90" s="66">
        <v>-104859.17000000001</v>
      </c>
      <c r="T90" s="66">
        <v>-5.5800172745979193</v>
      </c>
      <c r="U90" s="69">
        <v>8.071719743350891E-3</v>
      </c>
      <c r="V90" s="67">
        <v>96.540154543394507</v>
      </c>
      <c r="W90" s="2" t="s">
        <v>109</v>
      </c>
      <c r="X90" s="2">
        <v>5</v>
      </c>
      <c r="Y90" s="2">
        <v>2</v>
      </c>
    </row>
    <row r="91" spans="1:26" x14ac:dyDescent="0.7">
      <c r="A91" s="60">
        <v>88</v>
      </c>
      <c r="B91" s="61">
        <v>8</v>
      </c>
      <c r="C91" s="61" t="s">
        <v>91</v>
      </c>
      <c r="D91" s="63" t="s">
        <v>82</v>
      </c>
      <c r="E91" s="61" t="s">
        <v>340</v>
      </c>
      <c r="F91" s="62" t="s">
        <v>105</v>
      </c>
      <c r="G91" s="64">
        <v>30</v>
      </c>
      <c r="H91" s="62" t="s">
        <v>131</v>
      </c>
      <c r="I91" s="353">
        <v>2.36</v>
      </c>
      <c r="J91" s="353">
        <v>2.19</v>
      </c>
      <c r="K91" s="353">
        <v>1.5</v>
      </c>
      <c r="L91" s="353">
        <v>20275125.949999999</v>
      </c>
      <c r="M91" s="353">
        <v>-3710908.17</v>
      </c>
      <c r="N91" s="39">
        <v>0</v>
      </c>
      <c r="O91" s="65">
        <v>1</v>
      </c>
      <c r="P91" s="65">
        <v>0</v>
      </c>
      <c r="Q91" s="65">
        <v>60.1</v>
      </c>
      <c r="R91" s="40">
        <v>1</v>
      </c>
      <c r="S91" s="66">
        <v>-337355.28818181815</v>
      </c>
      <c r="T91" s="66">
        <v>-60.100216775237534</v>
      </c>
      <c r="U91" s="69">
        <v>0.31285263393770479</v>
      </c>
      <c r="V91" s="67">
        <v>847.65766408208015</v>
      </c>
      <c r="W91" s="2" t="s">
        <v>112</v>
      </c>
      <c r="X91" s="2">
        <v>3</v>
      </c>
      <c r="Y91" s="2">
        <v>2</v>
      </c>
    </row>
    <row r="92" spans="1:26" x14ac:dyDescent="0.7">
      <c r="N92" s="44"/>
      <c r="O92" s="44"/>
      <c r="P92" s="44"/>
      <c r="Q92" s="44"/>
      <c r="R92" s="44"/>
      <c r="W92" s="70"/>
      <c r="Y92" s="48"/>
      <c r="Z92" s="44"/>
    </row>
    <row r="93" spans="1:26" x14ac:dyDescent="0.7">
      <c r="L93" s="44"/>
      <c r="M93" s="44"/>
      <c r="N93" s="44"/>
      <c r="O93" s="44"/>
      <c r="P93" s="44"/>
      <c r="Q93" s="44"/>
      <c r="R93" s="44"/>
      <c r="W93" s="70"/>
      <c r="Y93" s="48"/>
      <c r="Z93" s="44"/>
    </row>
    <row r="94" spans="1:26" x14ac:dyDescent="0.7">
      <c r="L94" s="44"/>
      <c r="M94" s="44"/>
      <c r="N94" s="44"/>
      <c r="O94" s="44"/>
      <c r="P94" s="44"/>
      <c r="Q94" s="44"/>
      <c r="R94" s="44"/>
      <c r="W94" s="70"/>
      <c r="Y94" s="48"/>
      <c r="Z94" s="44"/>
    </row>
    <row r="95" spans="1:26" x14ac:dyDescent="0.7">
      <c r="L95" s="44"/>
      <c r="M95" s="44"/>
      <c r="N95" s="44"/>
      <c r="O95" s="44"/>
      <c r="P95" s="44"/>
      <c r="Q95" s="44"/>
      <c r="R95" s="44"/>
      <c r="W95" s="70"/>
      <c r="Y95" s="48"/>
      <c r="Z95" s="44"/>
    </row>
    <row r="96" spans="1:26" x14ac:dyDescent="0.7">
      <c r="L96" s="44"/>
      <c r="M96" s="44"/>
      <c r="N96" s="44"/>
      <c r="O96" s="44"/>
      <c r="P96" s="44"/>
      <c r="Q96" s="44"/>
      <c r="R96" s="44"/>
      <c r="W96" s="70"/>
      <c r="Y96" s="48"/>
      <c r="Z96" s="44"/>
    </row>
    <row r="97" spans="12:26" x14ac:dyDescent="0.7">
      <c r="L97" s="44"/>
      <c r="M97" s="44"/>
      <c r="N97" s="44"/>
      <c r="O97" s="44"/>
      <c r="P97" s="44"/>
      <c r="Q97" s="44"/>
      <c r="R97" s="44"/>
      <c r="W97" s="70"/>
      <c r="Y97" s="48"/>
      <c r="Z97" s="44"/>
    </row>
    <row r="98" spans="12:26" x14ac:dyDescent="0.7">
      <c r="L98" s="44"/>
      <c r="M98" s="44"/>
      <c r="N98" s="44"/>
      <c r="O98" s="44"/>
      <c r="P98" s="44"/>
      <c r="Q98" s="44"/>
      <c r="R98" s="44"/>
      <c r="W98" s="70"/>
      <c r="Y98" s="48"/>
      <c r="Z98" s="44"/>
    </row>
    <row r="99" spans="12:26" x14ac:dyDescent="0.7">
      <c r="L99" s="44"/>
      <c r="M99" s="44"/>
      <c r="N99" s="44"/>
      <c r="O99" s="44"/>
      <c r="P99" s="44"/>
      <c r="Q99" s="44"/>
      <c r="R99" s="44"/>
      <c r="W99" s="70"/>
      <c r="Y99" s="48"/>
      <c r="Z99" s="44"/>
    </row>
    <row r="100" spans="12:26" x14ac:dyDescent="0.7">
      <c r="L100" s="44"/>
      <c r="M100" s="44"/>
      <c r="N100" s="44"/>
      <c r="O100" s="44"/>
      <c r="P100" s="44"/>
      <c r="Q100" s="44"/>
      <c r="R100" s="44"/>
      <c r="W100" s="70"/>
      <c r="Y100" s="48"/>
      <c r="Z100" s="44"/>
    </row>
    <row r="101" spans="12:26" x14ac:dyDescent="0.7">
      <c r="L101" s="44"/>
      <c r="M101" s="44"/>
      <c r="N101" s="44"/>
      <c r="O101" s="44"/>
      <c r="P101" s="44"/>
      <c r="Q101" s="44"/>
      <c r="R101" s="44"/>
      <c r="W101" s="70"/>
      <c r="Y101" s="48"/>
      <c r="Z101" s="44"/>
    </row>
    <row r="102" spans="12:26" x14ac:dyDescent="0.7">
      <c r="L102" s="44"/>
      <c r="M102" s="44"/>
      <c r="N102" s="44"/>
      <c r="O102" s="44"/>
      <c r="P102" s="44"/>
      <c r="Q102" s="44"/>
      <c r="R102" s="44"/>
      <c r="W102" s="70"/>
      <c r="Y102" s="48"/>
      <c r="Z102" s="44"/>
    </row>
    <row r="103" spans="12:26" x14ac:dyDescent="0.7">
      <c r="L103" s="44"/>
      <c r="M103" s="44"/>
      <c r="N103" s="44"/>
      <c r="O103" s="44"/>
      <c r="P103" s="44"/>
      <c r="Q103" s="44"/>
      <c r="R103" s="44"/>
      <c r="W103" s="70"/>
      <c r="Y103" s="48"/>
      <c r="Z103" s="44"/>
    </row>
    <row r="104" spans="12:26" x14ac:dyDescent="0.7">
      <c r="L104" s="44"/>
      <c r="M104" s="44"/>
      <c r="N104" s="44"/>
      <c r="O104" s="44"/>
      <c r="P104" s="44"/>
      <c r="Q104" s="44"/>
      <c r="R104" s="44"/>
      <c r="W104" s="70"/>
      <c r="Y104" s="48"/>
      <c r="Z104" s="44"/>
    </row>
    <row r="105" spans="12:26" x14ac:dyDescent="0.7">
      <c r="L105" s="44"/>
      <c r="M105" s="44"/>
      <c r="N105" s="44"/>
      <c r="O105" s="44"/>
      <c r="P105" s="44"/>
      <c r="Q105" s="44"/>
      <c r="R105" s="44"/>
      <c r="W105" s="70"/>
      <c r="Y105" s="48"/>
      <c r="Z105" s="44"/>
    </row>
    <row r="106" spans="12:26" x14ac:dyDescent="0.7">
      <c r="L106" s="44"/>
      <c r="M106" s="44"/>
      <c r="N106" s="44"/>
      <c r="O106" s="44"/>
      <c r="P106" s="44"/>
      <c r="Q106" s="44"/>
      <c r="R106" s="44"/>
      <c r="W106" s="70"/>
      <c r="Y106" s="48"/>
      <c r="Z106" s="44"/>
    </row>
    <row r="107" spans="12:26" x14ac:dyDescent="0.7">
      <c r="L107" s="44"/>
      <c r="M107" s="44"/>
      <c r="N107" s="44"/>
      <c r="O107" s="44"/>
      <c r="P107" s="44"/>
      <c r="Q107" s="44"/>
      <c r="R107" s="44"/>
      <c r="W107" s="70"/>
      <c r="Y107" s="48"/>
      <c r="Z107" s="44"/>
    </row>
    <row r="108" spans="12:26" x14ac:dyDescent="0.7">
      <c r="L108" s="44"/>
      <c r="M108" s="44"/>
      <c r="N108" s="44"/>
      <c r="O108" s="44"/>
      <c r="P108" s="44"/>
      <c r="Q108" s="44"/>
      <c r="R108" s="44"/>
      <c r="W108" s="70"/>
      <c r="Y108" s="48"/>
      <c r="Z108" s="44"/>
    </row>
    <row r="109" spans="12:26" x14ac:dyDescent="0.7">
      <c r="L109" s="44"/>
      <c r="M109" s="44"/>
      <c r="N109" s="44"/>
      <c r="O109" s="44"/>
      <c r="P109" s="44"/>
      <c r="Q109" s="44"/>
      <c r="R109" s="44"/>
      <c r="W109" s="70"/>
      <c r="Y109" s="48"/>
      <c r="Z109" s="44"/>
    </row>
    <row r="110" spans="12:26" x14ac:dyDescent="0.7">
      <c r="L110" s="44"/>
      <c r="M110" s="44"/>
      <c r="N110" s="44"/>
      <c r="O110" s="44"/>
      <c r="P110" s="44"/>
      <c r="Q110" s="44"/>
      <c r="R110" s="44"/>
      <c r="W110" s="70"/>
      <c r="Y110" s="48"/>
      <c r="Z110" s="44"/>
    </row>
  </sheetData>
  <mergeCells count="3">
    <mergeCell ref="X1:Y1"/>
    <mergeCell ref="C2:J2"/>
    <mergeCell ref="P1:R1"/>
  </mergeCells>
  <conditionalFormatting sqref="R4:R9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F0C4A-BE62-4196-88AC-5D9773C866EC}">
  <dimension ref="A1:AB110"/>
  <sheetViews>
    <sheetView zoomScale="60" zoomScaleNormal="60" workbookViewId="0">
      <selection activeCell="C2" sqref="C2:L2"/>
    </sheetView>
  </sheetViews>
  <sheetFormatPr defaultColWidth="9" defaultRowHeight="24.6" x14ac:dyDescent="0.7"/>
  <cols>
    <col min="1" max="1" width="4.09765625" style="1" customWidth="1"/>
    <col min="2" max="2" width="4.8984375" style="1" customWidth="1"/>
    <col min="3" max="3" width="12.09765625" style="1" customWidth="1"/>
    <col min="4" max="4" width="8.5" style="1" customWidth="1"/>
    <col min="5" max="5" width="27.796875" style="71" customWidth="1"/>
    <col min="6" max="6" width="10.09765625" style="1" customWidth="1"/>
    <col min="7" max="7" width="8.8984375" style="14" customWidth="1"/>
    <col min="8" max="8" width="24.796875" style="1" customWidth="1"/>
    <col min="9" max="11" width="8.09765625" style="1" customWidth="1"/>
    <col min="12" max="12" width="16.8984375" style="1" customWidth="1"/>
    <col min="13" max="13" width="17.59765625" style="1" customWidth="1"/>
    <col min="14" max="18" width="7" style="1" customWidth="1"/>
    <col min="19" max="19" width="15.5" style="44" customWidth="1"/>
    <col min="20" max="20" width="13.09765625" style="44" customWidth="1"/>
    <col min="21" max="21" width="9" style="72" customWidth="1"/>
    <col min="22" max="22" width="10.09765625" style="1" customWidth="1"/>
    <col min="23" max="23" width="10.5" style="73" customWidth="1"/>
    <col min="24" max="24" width="9" style="1" hidden="1" customWidth="1"/>
    <col min="25" max="25" width="11.09765625" style="1" hidden="1" customWidth="1"/>
    <col min="26" max="26" width="9" style="1" hidden="1" customWidth="1"/>
    <col min="27" max="16384" width="9" style="1"/>
  </cols>
  <sheetData>
    <row r="1" spans="1:26" x14ac:dyDescent="0.7">
      <c r="P1" s="464"/>
      <c r="Q1" s="464"/>
      <c r="R1" s="464"/>
      <c r="V1" s="1" t="s">
        <v>345</v>
      </c>
    </row>
    <row r="2" spans="1:26" ht="39.75" customHeight="1" x14ac:dyDescent="0.95">
      <c r="C2" s="533" t="s">
        <v>346</v>
      </c>
      <c r="D2" s="533"/>
      <c r="E2" s="533"/>
      <c r="F2" s="533"/>
      <c r="G2" s="533"/>
      <c r="H2" s="533"/>
      <c r="I2" s="533"/>
      <c r="J2" s="533"/>
      <c r="K2" s="533"/>
      <c r="L2" s="533"/>
      <c r="M2" s="533" t="s">
        <v>795</v>
      </c>
      <c r="N2" s="533"/>
      <c r="O2" s="533"/>
      <c r="P2" s="533"/>
      <c r="Q2" s="47"/>
      <c r="R2" s="47"/>
      <c r="S2" s="74"/>
      <c r="Y2" s="50" t="s">
        <v>795</v>
      </c>
      <c r="Z2" s="13">
        <v>11</v>
      </c>
    </row>
    <row r="3" spans="1:26" s="59" customFormat="1" ht="85.5" customHeight="1" x14ac:dyDescent="0.25">
      <c r="A3" s="51" t="s">
        <v>193</v>
      </c>
      <c r="B3" s="51" t="s">
        <v>194</v>
      </c>
      <c r="C3" s="51" t="s">
        <v>195</v>
      </c>
      <c r="D3" s="51" t="s">
        <v>196</v>
      </c>
      <c r="E3" s="51" t="s">
        <v>197</v>
      </c>
      <c r="F3" s="51" t="s">
        <v>102</v>
      </c>
      <c r="G3" s="75" t="s">
        <v>198</v>
      </c>
      <c r="H3" s="75" t="s">
        <v>199</v>
      </c>
      <c r="I3" s="51" t="s">
        <v>200</v>
      </c>
      <c r="J3" s="51" t="s">
        <v>201</v>
      </c>
      <c r="K3" s="51" t="s">
        <v>202</v>
      </c>
      <c r="L3" s="51" t="s">
        <v>203</v>
      </c>
      <c r="M3" s="75" t="s">
        <v>347</v>
      </c>
      <c r="N3" s="76" t="s">
        <v>205</v>
      </c>
      <c r="O3" s="76" t="s">
        <v>343</v>
      </c>
      <c r="P3" s="76" t="s">
        <v>207</v>
      </c>
      <c r="Q3" s="77" t="s">
        <v>208</v>
      </c>
      <c r="R3" s="76" t="s">
        <v>209</v>
      </c>
      <c r="S3" s="54" t="s">
        <v>348</v>
      </c>
      <c r="T3" s="54" t="s">
        <v>349</v>
      </c>
      <c r="U3" s="78" t="s">
        <v>214</v>
      </c>
      <c r="V3" s="79" t="s">
        <v>215</v>
      </c>
      <c r="W3" s="79" t="s">
        <v>344</v>
      </c>
    </row>
    <row r="4" spans="1:26" x14ac:dyDescent="0.7">
      <c r="A4" s="60">
        <v>1</v>
      </c>
      <c r="B4" s="61">
        <v>8</v>
      </c>
      <c r="C4" s="61" t="s">
        <v>95</v>
      </c>
      <c r="D4" s="63" t="s">
        <v>5</v>
      </c>
      <c r="E4" s="80" t="s">
        <v>253</v>
      </c>
      <c r="F4" s="61" t="s">
        <v>106</v>
      </c>
      <c r="G4" s="60">
        <v>392</v>
      </c>
      <c r="H4" s="61" t="s">
        <v>121</v>
      </c>
      <c r="I4" s="353">
        <v>1.77</v>
      </c>
      <c r="J4" s="353">
        <v>1.6</v>
      </c>
      <c r="K4" s="353">
        <v>0.66</v>
      </c>
      <c r="L4" s="353">
        <v>176312896.96000001</v>
      </c>
      <c r="M4" s="353">
        <v>77234078.989999995</v>
      </c>
      <c r="N4" s="39">
        <v>1</v>
      </c>
      <c r="O4" s="65">
        <v>0</v>
      </c>
      <c r="P4" s="65">
        <v>0</v>
      </c>
      <c r="Q4" s="65" t="s">
        <v>341</v>
      </c>
      <c r="R4" s="40">
        <v>1</v>
      </c>
      <c r="S4" s="66">
        <v>7021279.9081818173</v>
      </c>
      <c r="T4" s="66">
        <v>25.111218932397868</v>
      </c>
      <c r="U4" s="81" t="s">
        <v>108</v>
      </c>
      <c r="V4" s="82">
        <v>16</v>
      </c>
      <c r="W4" s="82">
        <v>13</v>
      </c>
    </row>
    <row r="5" spans="1:26" x14ac:dyDescent="0.7">
      <c r="A5" s="60">
        <v>2</v>
      </c>
      <c r="B5" s="61">
        <v>8</v>
      </c>
      <c r="C5" s="61" t="s">
        <v>95</v>
      </c>
      <c r="D5" s="63" t="s">
        <v>63</v>
      </c>
      <c r="E5" s="80" t="s">
        <v>254</v>
      </c>
      <c r="F5" s="61" t="s">
        <v>105</v>
      </c>
      <c r="G5" s="60">
        <v>30</v>
      </c>
      <c r="H5" s="61" t="s">
        <v>122</v>
      </c>
      <c r="I5" s="353">
        <v>3.36</v>
      </c>
      <c r="J5" s="353">
        <v>3.08</v>
      </c>
      <c r="K5" s="353">
        <v>2.56</v>
      </c>
      <c r="L5" s="353">
        <v>27375543.109999999</v>
      </c>
      <c r="M5" s="353">
        <v>-10510460.779999999</v>
      </c>
      <c r="N5" s="39">
        <v>0</v>
      </c>
      <c r="O5" s="65">
        <v>1</v>
      </c>
      <c r="P5" s="65">
        <v>0</v>
      </c>
      <c r="Q5" s="65">
        <v>28.6</v>
      </c>
      <c r="R5" s="40">
        <v>1</v>
      </c>
      <c r="S5" s="66">
        <v>-955496.43454545445</v>
      </c>
      <c r="T5" s="66">
        <v>-28.650596820932147</v>
      </c>
      <c r="U5" s="81" t="s">
        <v>109</v>
      </c>
      <c r="V5" s="82">
        <v>6</v>
      </c>
      <c r="W5" s="82">
        <v>4</v>
      </c>
    </row>
    <row r="6" spans="1:26" x14ac:dyDescent="0.7">
      <c r="A6" s="60">
        <v>3</v>
      </c>
      <c r="B6" s="61">
        <v>8</v>
      </c>
      <c r="C6" s="61" t="s">
        <v>95</v>
      </c>
      <c r="D6" s="63" t="s">
        <v>64</v>
      </c>
      <c r="E6" s="80" t="s">
        <v>255</v>
      </c>
      <c r="F6" s="61" t="s">
        <v>105</v>
      </c>
      <c r="G6" s="60">
        <v>40</v>
      </c>
      <c r="H6" s="61" t="s">
        <v>122</v>
      </c>
      <c r="I6" s="353">
        <v>3.07</v>
      </c>
      <c r="J6" s="353">
        <v>2.78</v>
      </c>
      <c r="K6" s="353">
        <v>2.38</v>
      </c>
      <c r="L6" s="353">
        <v>29970210.309999999</v>
      </c>
      <c r="M6" s="353">
        <v>-22627125.629999999</v>
      </c>
      <c r="N6" s="39">
        <v>0</v>
      </c>
      <c r="O6" s="65">
        <v>1</v>
      </c>
      <c r="P6" s="65">
        <v>0</v>
      </c>
      <c r="Q6" s="65">
        <v>14.5</v>
      </c>
      <c r="R6" s="40">
        <v>1</v>
      </c>
      <c r="S6" s="66">
        <v>-2057011.4209090909</v>
      </c>
      <c r="T6" s="66">
        <v>-14.569783135552422</v>
      </c>
      <c r="U6" s="81" t="s">
        <v>109</v>
      </c>
      <c r="V6" s="82">
        <v>6</v>
      </c>
      <c r="W6" s="82">
        <v>6</v>
      </c>
    </row>
    <row r="7" spans="1:26" x14ac:dyDescent="0.7">
      <c r="A7" s="60">
        <v>4</v>
      </c>
      <c r="B7" s="61">
        <v>8</v>
      </c>
      <c r="C7" s="61" t="s">
        <v>95</v>
      </c>
      <c r="D7" s="63" t="s">
        <v>65</v>
      </c>
      <c r="E7" s="80" t="s">
        <v>256</v>
      </c>
      <c r="F7" s="61" t="s">
        <v>105</v>
      </c>
      <c r="G7" s="60">
        <v>43</v>
      </c>
      <c r="H7" s="61" t="s">
        <v>123</v>
      </c>
      <c r="I7" s="353">
        <v>2.54</v>
      </c>
      <c r="J7" s="353">
        <v>2.15</v>
      </c>
      <c r="K7" s="353">
        <v>1.2</v>
      </c>
      <c r="L7" s="353">
        <v>17369826.690000001</v>
      </c>
      <c r="M7" s="353">
        <v>-18722107.309999999</v>
      </c>
      <c r="N7" s="39">
        <v>0</v>
      </c>
      <c r="O7" s="65">
        <v>1</v>
      </c>
      <c r="P7" s="65">
        <v>0</v>
      </c>
      <c r="Q7" s="65">
        <v>10.199999999999999</v>
      </c>
      <c r="R7" s="40">
        <v>1</v>
      </c>
      <c r="S7" s="66">
        <v>-1702009.7554545454</v>
      </c>
      <c r="T7" s="66">
        <v>-10.205480100412908</v>
      </c>
      <c r="U7" s="81" t="s">
        <v>109</v>
      </c>
      <c r="V7" s="82">
        <v>5</v>
      </c>
      <c r="W7" s="82">
        <v>5</v>
      </c>
    </row>
    <row r="8" spans="1:26" x14ac:dyDescent="0.7">
      <c r="A8" s="60">
        <v>5</v>
      </c>
      <c r="B8" s="61">
        <v>8</v>
      </c>
      <c r="C8" s="61" t="s">
        <v>95</v>
      </c>
      <c r="D8" s="63" t="s">
        <v>66</v>
      </c>
      <c r="E8" s="80" t="s">
        <v>257</v>
      </c>
      <c r="F8" s="61" t="s">
        <v>105</v>
      </c>
      <c r="G8" s="60">
        <v>36</v>
      </c>
      <c r="H8" s="61" t="s">
        <v>123</v>
      </c>
      <c r="I8" s="353">
        <v>1.93</v>
      </c>
      <c r="J8" s="353">
        <v>1.78</v>
      </c>
      <c r="K8" s="353">
        <v>1.42</v>
      </c>
      <c r="L8" s="353">
        <v>13117129.99</v>
      </c>
      <c r="M8" s="353">
        <v>-5351467.04</v>
      </c>
      <c r="N8" s="39">
        <v>0</v>
      </c>
      <c r="O8" s="65">
        <v>1</v>
      </c>
      <c r="P8" s="65">
        <v>0</v>
      </c>
      <c r="Q8" s="65">
        <v>26.9</v>
      </c>
      <c r="R8" s="40">
        <v>1</v>
      </c>
      <c r="S8" s="66">
        <v>-486497.00363636366</v>
      </c>
      <c r="T8" s="66">
        <v>-26.962406534788261</v>
      </c>
      <c r="U8" s="81" t="s">
        <v>109</v>
      </c>
      <c r="V8" s="82">
        <v>5</v>
      </c>
      <c r="W8" s="82">
        <v>2</v>
      </c>
    </row>
    <row r="9" spans="1:26" x14ac:dyDescent="0.7">
      <c r="A9" s="60">
        <v>6</v>
      </c>
      <c r="B9" s="61">
        <v>8</v>
      </c>
      <c r="C9" s="61" t="s">
        <v>95</v>
      </c>
      <c r="D9" s="63" t="s">
        <v>67</v>
      </c>
      <c r="E9" s="80" t="s">
        <v>258</v>
      </c>
      <c r="F9" s="61" t="s">
        <v>105</v>
      </c>
      <c r="G9" s="60">
        <v>30</v>
      </c>
      <c r="H9" s="61" t="s">
        <v>122</v>
      </c>
      <c r="I9" s="353">
        <v>0.99</v>
      </c>
      <c r="J9" s="353">
        <v>0.79</v>
      </c>
      <c r="K9" s="353">
        <v>0.43</v>
      </c>
      <c r="L9" s="353">
        <v>-265175.37</v>
      </c>
      <c r="M9" s="353">
        <v>-10749598.109999999</v>
      </c>
      <c r="N9" s="39">
        <v>3</v>
      </c>
      <c r="O9" s="65">
        <v>2</v>
      </c>
      <c r="P9" s="65">
        <v>2</v>
      </c>
      <c r="Q9" s="65" t="s">
        <v>341</v>
      </c>
      <c r="R9" s="40">
        <v>7</v>
      </c>
      <c r="S9" s="66">
        <v>-977236.19181818177</v>
      </c>
      <c r="T9" s="66">
        <v>0.27135238361018132</v>
      </c>
      <c r="U9" s="81" t="s">
        <v>109</v>
      </c>
      <c r="V9" s="82">
        <v>6</v>
      </c>
      <c r="W9" s="82">
        <v>5</v>
      </c>
    </row>
    <row r="10" spans="1:26" x14ac:dyDescent="0.7">
      <c r="A10" s="60">
        <v>7</v>
      </c>
      <c r="B10" s="61">
        <v>8</v>
      </c>
      <c r="C10" s="61" t="s">
        <v>95</v>
      </c>
      <c r="D10" s="63" t="s">
        <v>68</v>
      </c>
      <c r="E10" s="80" t="s">
        <v>259</v>
      </c>
      <c r="F10" s="61" t="s">
        <v>105</v>
      </c>
      <c r="G10" s="60">
        <v>61</v>
      </c>
      <c r="H10" s="61" t="s">
        <v>122</v>
      </c>
      <c r="I10" s="353">
        <v>2.36</v>
      </c>
      <c r="J10" s="353">
        <v>1.9</v>
      </c>
      <c r="K10" s="353">
        <v>1.19</v>
      </c>
      <c r="L10" s="353">
        <v>25349561.77</v>
      </c>
      <c r="M10" s="353">
        <v>-23822616.300000001</v>
      </c>
      <c r="N10" s="39">
        <v>0</v>
      </c>
      <c r="O10" s="65">
        <v>1</v>
      </c>
      <c r="P10" s="65">
        <v>0</v>
      </c>
      <c r="Q10" s="65">
        <v>11.7</v>
      </c>
      <c r="R10" s="40">
        <v>1</v>
      </c>
      <c r="S10" s="66">
        <v>-2165692.3909090911</v>
      </c>
      <c r="T10" s="66">
        <v>-11.705061104896357</v>
      </c>
      <c r="U10" s="81" t="s">
        <v>109</v>
      </c>
      <c r="V10" s="82">
        <v>6</v>
      </c>
      <c r="W10" s="82">
        <v>8</v>
      </c>
    </row>
    <row r="11" spans="1:26" x14ac:dyDescent="0.7">
      <c r="A11" s="60">
        <v>8</v>
      </c>
      <c r="B11" s="61">
        <v>8</v>
      </c>
      <c r="C11" s="61" t="s">
        <v>95</v>
      </c>
      <c r="D11" s="63" t="s">
        <v>69</v>
      </c>
      <c r="E11" s="80" t="s">
        <v>260</v>
      </c>
      <c r="F11" s="61" t="s">
        <v>105</v>
      </c>
      <c r="G11" s="60">
        <v>90</v>
      </c>
      <c r="H11" s="61" t="s">
        <v>128</v>
      </c>
      <c r="I11" s="353">
        <v>1.52</v>
      </c>
      <c r="J11" s="353">
        <v>1.23</v>
      </c>
      <c r="K11" s="353">
        <v>0.56000000000000005</v>
      </c>
      <c r="L11" s="353">
        <v>24753270.43</v>
      </c>
      <c r="M11" s="353">
        <v>-29215927.43</v>
      </c>
      <c r="N11" s="39">
        <v>1</v>
      </c>
      <c r="O11" s="65">
        <v>1</v>
      </c>
      <c r="P11" s="65">
        <v>0</v>
      </c>
      <c r="Q11" s="65">
        <v>9.3000000000000007</v>
      </c>
      <c r="R11" s="40">
        <v>2</v>
      </c>
      <c r="S11" s="66">
        <v>-2655993.4027272728</v>
      </c>
      <c r="T11" s="66">
        <v>-9.3197785825004011</v>
      </c>
      <c r="U11" s="81" t="s">
        <v>111</v>
      </c>
      <c r="V11" s="82">
        <v>12</v>
      </c>
      <c r="W11" s="82">
        <v>9</v>
      </c>
    </row>
    <row r="12" spans="1:26" x14ac:dyDescent="0.7">
      <c r="A12" s="60">
        <v>9</v>
      </c>
      <c r="B12" s="61">
        <v>8</v>
      </c>
      <c r="C12" s="61" t="s">
        <v>95</v>
      </c>
      <c r="D12" s="63" t="s">
        <v>70</v>
      </c>
      <c r="E12" s="80" t="s">
        <v>261</v>
      </c>
      <c r="F12" s="61" t="s">
        <v>105</v>
      </c>
      <c r="G12" s="60">
        <v>48</v>
      </c>
      <c r="H12" s="61" t="s">
        <v>122</v>
      </c>
      <c r="I12" s="353">
        <v>2.0099999999999998</v>
      </c>
      <c r="J12" s="353">
        <v>1.68</v>
      </c>
      <c r="K12" s="353">
        <v>0.97</v>
      </c>
      <c r="L12" s="353">
        <v>12738949.300000001</v>
      </c>
      <c r="M12" s="353">
        <v>-20917621.84</v>
      </c>
      <c r="N12" s="39">
        <v>0</v>
      </c>
      <c r="O12" s="65">
        <v>1</v>
      </c>
      <c r="P12" s="65">
        <v>0</v>
      </c>
      <c r="Q12" s="65">
        <v>6.6</v>
      </c>
      <c r="R12" s="40">
        <v>1</v>
      </c>
      <c r="S12" s="66">
        <v>-1901601.9854545454</v>
      </c>
      <c r="T12" s="66">
        <v>-6.6990618422997565</v>
      </c>
      <c r="U12" s="81" t="s">
        <v>109</v>
      </c>
      <c r="V12" s="82">
        <v>6</v>
      </c>
      <c r="W12" s="82">
        <v>6</v>
      </c>
    </row>
    <row r="13" spans="1:26" x14ac:dyDescent="0.7">
      <c r="A13" s="60">
        <v>10</v>
      </c>
      <c r="B13" s="61">
        <v>8</v>
      </c>
      <c r="C13" s="61" t="s">
        <v>95</v>
      </c>
      <c r="D13" s="63" t="s">
        <v>71</v>
      </c>
      <c r="E13" s="80" t="s">
        <v>262</v>
      </c>
      <c r="F13" s="61" t="s">
        <v>105</v>
      </c>
      <c r="G13" s="60">
        <v>50</v>
      </c>
      <c r="H13" s="61" t="s">
        <v>122</v>
      </c>
      <c r="I13" s="353">
        <v>1.86</v>
      </c>
      <c r="J13" s="353">
        <v>1.47</v>
      </c>
      <c r="K13" s="353">
        <v>0.84</v>
      </c>
      <c r="L13" s="353">
        <v>13591125.35</v>
      </c>
      <c r="M13" s="353">
        <v>-21980988.48</v>
      </c>
      <c r="N13" s="39">
        <v>0</v>
      </c>
      <c r="O13" s="65">
        <v>1</v>
      </c>
      <c r="P13" s="65">
        <v>0</v>
      </c>
      <c r="Q13" s="65">
        <v>6.8</v>
      </c>
      <c r="R13" s="40">
        <v>1</v>
      </c>
      <c r="S13" s="66">
        <v>-1998271.68</v>
      </c>
      <c r="T13" s="66">
        <v>-6.8014402075697733</v>
      </c>
      <c r="U13" s="81" t="s">
        <v>109</v>
      </c>
      <c r="V13" s="82">
        <v>6</v>
      </c>
      <c r="W13" s="82">
        <v>7</v>
      </c>
    </row>
    <row r="14" spans="1:26" x14ac:dyDescent="0.7">
      <c r="A14" s="60">
        <v>11</v>
      </c>
      <c r="B14" s="61">
        <v>8</v>
      </c>
      <c r="C14" s="61" t="s">
        <v>95</v>
      </c>
      <c r="D14" s="63" t="s">
        <v>76</v>
      </c>
      <c r="E14" s="80" t="s">
        <v>263</v>
      </c>
      <c r="F14" s="61" t="s">
        <v>105</v>
      </c>
      <c r="G14" s="60">
        <v>234</v>
      </c>
      <c r="H14" s="61" t="s">
        <v>125</v>
      </c>
      <c r="I14" s="353">
        <v>0.72</v>
      </c>
      <c r="J14" s="353">
        <v>0.6</v>
      </c>
      <c r="K14" s="353">
        <v>0.16</v>
      </c>
      <c r="L14" s="353">
        <v>-25204777.460000001</v>
      </c>
      <c r="M14" s="353">
        <v>-5995510.6600000001</v>
      </c>
      <c r="N14" s="39">
        <v>3</v>
      </c>
      <c r="O14" s="65">
        <v>2</v>
      </c>
      <c r="P14" s="65">
        <v>2</v>
      </c>
      <c r="Q14" s="65" t="s">
        <v>341</v>
      </c>
      <c r="R14" s="40">
        <v>7</v>
      </c>
      <c r="S14" s="66">
        <v>-545046.4236363637</v>
      </c>
      <c r="T14" s="66">
        <v>46.243359036909787</v>
      </c>
      <c r="U14" s="81" t="s">
        <v>111</v>
      </c>
      <c r="V14" s="82">
        <v>13</v>
      </c>
      <c r="W14" s="82">
        <v>10</v>
      </c>
    </row>
    <row r="15" spans="1:26" x14ac:dyDescent="0.7">
      <c r="A15" s="60">
        <v>12</v>
      </c>
      <c r="B15" s="61">
        <v>8</v>
      </c>
      <c r="C15" s="61" t="s">
        <v>95</v>
      </c>
      <c r="D15" s="63" t="s">
        <v>87</v>
      </c>
      <c r="E15" s="80" t="s">
        <v>264</v>
      </c>
      <c r="F15" s="61" t="s">
        <v>105</v>
      </c>
      <c r="G15" s="60">
        <v>20</v>
      </c>
      <c r="H15" s="61" t="s">
        <v>126</v>
      </c>
      <c r="I15" s="353">
        <v>0.97</v>
      </c>
      <c r="J15" s="353">
        <v>0.81</v>
      </c>
      <c r="K15" s="353">
        <v>0.54</v>
      </c>
      <c r="L15" s="353">
        <v>-373694.34</v>
      </c>
      <c r="M15" s="353">
        <v>1772391.54</v>
      </c>
      <c r="N15" s="39">
        <v>3</v>
      </c>
      <c r="O15" s="65">
        <v>1</v>
      </c>
      <c r="P15" s="65">
        <v>0</v>
      </c>
      <c r="Q15" s="65">
        <v>2.2999999999999998</v>
      </c>
      <c r="R15" s="40">
        <v>4</v>
      </c>
      <c r="S15" s="66">
        <v>161126.50363636363</v>
      </c>
      <c r="T15" s="66">
        <v>-2.3192605286301471</v>
      </c>
      <c r="U15" s="81" t="s">
        <v>112</v>
      </c>
      <c r="V15" s="82">
        <v>2</v>
      </c>
      <c r="W15" s="82">
        <v>1</v>
      </c>
    </row>
    <row r="16" spans="1:26" x14ac:dyDescent="0.7">
      <c r="A16" s="60">
        <v>13</v>
      </c>
      <c r="B16" s="61">
        <v>8</v>
      </c>
      <c r="C16" s="61" t="s">
        <v>89</v>
      </c>
      <c r="D16" s="63" t="s">
        <v>37</v>
      </c>
      <c r="E16" s="80" t="s">
        <v>265</v>
      </c>
      <c r="F16" s="61" t="s">
        <v>106</v>
      </c>
      <c r="G16" s="60">
        <v>273</v>
      </c>
      <c r="H16" s="61" t="s">
        <v>121</v>
      </c>
      <c r="I16" s="353">
        <v>2.38</v>
      </c>
      <c r="J16" s="353">
        <v>2.06</v>
      </c>
      <c r="K16" s="353">
        <v>1.24</v>
      </c>
      <c r="L16" s="353">
        <v>163848927.72</v>
      </c>
      <c r="M16" s="353">
        <v>168189607.77000001</v>
      </c>
      <c r="N16" s="39">
        <v>0</v>
      </c>
      <c r="O16" s="65">
        <v>0</v>
      </c>
      <c r="P16" s="65">
        <v>0</v>
      </c>
      <c r="Q16" s="65" t="s">
        <v>341</v>
      </c>
      <c r="R16" s="40">
        <v>0</v>
      </c>
      <c r="S16" s="66">
        <v>15289964.342727274</v>
      </c>
      <c r="T16" s="66">
        <v>10.71610921041391</v>
      </c>
      <c r="U16" s="81" t="s">
        <v>108</v>
      </c>
      <c r="V16" s="82">
        <v>16</v>
      </c>
      <c r="W16" s="82">
        <v>12</v>
      </c>
    </row>
    <row r="17" spans="1:23" x14ac:dyDescent="0.7">
      <c r="A17" s="60">
        <v>14</v>
      </c>
      <c r="B17" s="61">
        <v>8</v>
      </c>
      <c r="C17" s="61" t="s">
        <v>89</v>
      </c>
      <c r="D17" s="63" t="s">
        <v>38</v>
      </c>
      <c r="E17" s="80" t="s">
        <v>266</v>
      </c>
      <c r="F17" s="61" t="s">
        <v>105</v>
      </c>
      <c r="G17" s="60">
        <v>37</v>
      </c>
      <c r="H17" s="61" t="s">
        <v>122</v>
      </c>
      <c r="I17" s="353">
        <v>2.4500000000000002</v>
      </c>
      <c r="J17" s="353">
        <v>2.2000000000000002</v>
      </c>
      <c r="K17" s="353">
        <v>1.57</v>
      </c>
      <c r="L17" s="353">
        <v>23476649.289999999</v>
      </c>
      <c r="M17" s="353">
        <v>-6762206.6900000004</v>
      </c>
      <c r="N17" s="39">
        <v>0</v>
      </c>
      <c r="O17" s="65">
        <v>1</v>
      </c>
      <c r="P17" s="65">
        <v>0</v>
      </c>
      <c r="Q17" s="65">
        <v>38.1</v>
      </c>
      <c r="R17" s="40">
        <v>1</v>
      </c>
      <c r="S17" s="66">
        <v>-614746.06272727274</v>
      </c>
      <c r="T17" s="66">
        <v>-38.189182027205973</v>
      </c>
      <c r="U17" s="81" t="s">
        <v>109</v>
      </c>
      <c r="V17" s="82">
        <v>6</v>
      </c>
      <c r="W17" s="82">
        <v>7</v>
      </c>
    </row>
    <row r="18" spans="1:23" x14ac:dyDescent="0.7">
      <c r="A18" s="60">
        <v>15</v>
      </c>
      <c r="B18" s="61">
        <v>8</v>
      </c>
      <c r="C18" s="61" t="s">
        <v>89</v>
      </c>
      <c r="D18" s="63" t="s">
        <v>40</v>
      </c>
      <c r="E18" s="80" t="s">
        <v>267</v>
      </c>
      <c r="F18" s="61" t="s">
        <v>105</v>
      </c>
      <c r="G18" s="60">
        <v>73</v>
      </c>
      <c r="H18" s="61" t="s">
        <v>186</v>
      </c>
      <c r="I18" s="353">
        <v>1.43</v>
      </c>
      <c r="J18" s="353">
        <v>1.27</v>
      </c>
      <c r="K18" s="353">
        <v>0.81</v>
      </c>
      <c r="L18" s="353">
        <v>15230046.83</v>
      </c>
      <c r="M18" s="353">
        <v>5621098.4800000004</v>
      </c>
      <c r="N18" s="39">
        <v>1</v>
      </c>
      <c r="O18" s="65">
        <v>0</v>
      </c>
      <c r="P18" s="65">
        <v>0</v>
      </c>
      <c r="Q18" s="65" t="s">
        <v>341</v>
      </c>
      <c r="R18" s="40">
        <v>1</v>
      </c>
      <c r="S18" s="66">
        <v>511008.95272727276</v>
      </c>
      <c r="T18" s="68">
        <v>29.80387476328292</v>
      </c>
      <c r="U18" s="81" t="s">
        <v>110</v>
      </c>
      <c r="V18" s="82">
        <v>9</v>
      </c>
      <c r="W18" s="82">
        <v>9</v>
      </c>
    </row>
    <row r="19" spans="1:23" x14ac:dyDescent="0.7">
      <c r="A19" s="60">
        <v>16</v>
      </c>
      <c r="B19" s="61">
        <v>8</v>
      </c>
      <c r="C19" s="61" t="s">
        <v>89</v>
      </c>
      <c r="D19" s="63" t="s">
        <v>43</v>
      </c>
      <c r="E19" s="80" t="s">
        <v>268</v>
      </c>
      <c r="F19" s="61" t="s">
        <v>105</v>
      </c>
      <c r="G19" s="60">
        <v>125</v>
      </c>
      <c r="H19" s="61" t="s">
        <v>125</v>
      </c>
      <c r="I19" s="353">
        <v>2</v>
      </c>
      <c r="J19" s="353">
        <v>1.74</v>
      </c>
      <c r="K19" s="353">
        <v>0.77</v>
      </c>
      <c r="L19" s="353">
        <v>38809008.270000003</v>
      </c>
      <c r="M19" s="353">
        <v>-20500210.170000002</v>
      </c>
      <c r="N19" s="39">
        <v>1</v>
      </c>
      <c r="O19" s="65">
        <v>1</v>
      </c>
      <c r="P19" s="65">
        <v>0</v>
      </c>
      <c r="Q19" s="65">
        <v>20.8</v>
      </c>
      <c r="R19" s="40">
        <v>2</v>
      </c>
      <c r="S19" s="66">
        <v>-1863655.4700000002</v>
      </c>
      <c r="T19" s="68">
        <v>-20.824132407906919</v>
      </c>
      <c r="U19" s="81" t="s">
        <v>111</v>
      </c>
      <c r="V19" s="82">
        <v>13</v>
      </c>
      <c r="W19" s="82">
        <v>10</v>
      </c>
    </row>
    <row r="20" spans="1:23" x14ac:dyDescent="0.7">
      <c r="A20" s="60">
        <v>17</v>
      </c>
      <c r="B20" s="61">
        <v>8</v>
      </c>
      <c r="C20" s="61" t="s">
        <v>89</v>
      </c>
      <c r="D20" s="63" t="s">
        <v>44</v>
      </c>
      <c r="E20" s="80" t="s">
        <v>269</v>
      </c>
      <c r="F20" s="61" t="s">
        <v>105</v>
      </c>
      <c r="G20" s="60">
        <v>41</v>
      </c>
      <c r="H20" s="61" t="s">
        <v>122</v>
      </c>
      <c r="I20" s="353">
        <v>2.1800000000000002</v>
      </c>
      <c r="J20" s="353">
        <v>2.0099999999999998</v>
      </c>
      <c r="K20" s="353">
        <v>1.2</v>
      </c>
      <c r="L20" s="353">
        <v>19140824.82</v>
      </c>
      <c r="M20" s="353">
        <v>-17231677.5</v>
      </c>
      <c r="N20" s="39">
        <v>0</v>
      </c>
      <c r="O20" s="65">
        <v>1</v>
      </c>
      <c r="P20" s="65">
        <v>0</v>
      </c>
      <c r="Q20" s="65">
        <v>12.2</v>
      </c>
      <c r="R20" s="40">
        <v>1</v>
      </c>
      <c r="S20" s="66">
        <v>-1566516.1363636365</v>
      </c>
      <c r="T20" s="66">
        <v>-12.218721770994147</v>
      </c>
      <c r="U20" s="81" t="s">
        <v>109</v>
      </c>
      <c r="V20" s="82">
        <v>6</v>
      </c>
      <c r="W20" s="82">
        <v>6</v>
      </c>
    </row>
    <row r="21" spans="1:23" x14ac:dyDescent="0.7">
      <c r="A21" s="60">
        <v>18</v>
      </c>
      <c r="B21" s="61">
        <v>8</v>
      </c>
      <c r="C21" s="61" t="s">
        <v>89</v>
      </c>
      <c r="D21" s="63" t="s">
        <v>45</v>
      </c>
      <c r="E21" s="80" t="s">
        <v>270</v>
      </c>
      <c r="F21" s="61" t="s">
        <v>105</v>
      </c>
      <c r="G21" s="60">
        <v>52</v>
      </c>
      <c r="H21" s="61" t="s">
        <v>122</v>
      </c>
      <c r="I21" s="353">
        <v>2.76</v>
      </c>
      <c r="J21" s="353">
        <v>2.37</v>
      </c>
      <c r="K21" s="353">
        <v>1.54</v>
      </c>
      <c r="L21" s="353">
        <v>26994271.129999999</v>
      </c>
      <c r="M21" s="353">
        <v>1541106.65</v>
      </c>
      <c r="N21" s="39">
        <v>0</v>
      </c>
      <c r="O21" s="65">
        <v>0</v>
      </c>
      <c r="P21" s="65">
        <v>0</v>
      </c>
      <c r="Q21" s="65" t="s">
        <v>341</v>
      </c>
      <c r="R21" s="40">
        <v>0</v>
      </c>
      <c r="S21" s="66">
        <v>140100.60454545452</v>
      </c>
      <c r="T21" s="66">
        <v>192.67776336569571</v>
      </c>
      <c r="U21" s="81" t="s">
        <v>109</v>
      </c>
      <c r="V21" s="82">
        <v>6</v>
      </c>
      <c r="W21" s="82">
        <v>7</v>
      </c>
    </row>
    <row r="22" spans="1:23" x14ac:dyDescent="0.7">
      <c r="A22" s="60">
        <v>19</v>
      </c>
      <c r="B22" s="61">
        <v>8</v>
      </c>
      <c r="C22" s="61" t="s">
        <v>89</v>
      </c>
      <c r="D22" s="63" t="s">
        <v>46</v>
      </c>
      <c r="E22" s="80" t="s">
        <v>271</v>
      </c>
      <c r="F22" s="61" t="s">
        <v>105</v>
      </c>
      <c r="G22" s="60">
        <v>38</v>
      </c>
      <c r="H22" s="61" t="s">
        <v>122</v>
      </c>
      <c r="I22" s="353">
        <v>1.27</v>
      </c>
      <c r="J22" s="353">
        <v>1.1399999999999999</v>
      </c>
      <c r="K22" s="353">
        <v>0.76</v>
      </c>
      <c r="L22" s="353">
        <v>6470107.4699999997</v>
      </c>
      <c r="M22" s="353">
        <v>-10205438.130000001</v>
      </c>
      <c r="N22" s="39">
        <v>2</v>
      </c>
      <c r="O22" s="65">
        <v>1</v>
      </c>
      <c r="P22" s="65">
        <v>0</v>
      </c>
      <c r="Q22" s="65">
        <v>6.9</v>
      </c>
      <c r="R22" s="40">
        <v>3</v>
      </c>
      <c r="S22" s="66">
        <v>-927767.10272727278</v>
      </c>
      <c r="T22" s="66">
        <v>-6.9738487719390045</v>
      </c>
      <c r="U22" s="81" t="s">
        <v>109</v>
      </c>
      <c r="V22" s="82">
        <v>6</v>
      </c>
      <c r="W22" s="82">
        <v>6</v>
      </c>
    </row>
    <row r="23" spans="1:23" x14ac:dyDescent="0.7">
      <c r="A23" s="60">
        <v>20</v>
      </c>
      <c r="B23" s="61">
        <v>8</v>
      </c>
      <c r="C23" s="61" t="s">
        <v>89</v>
      </c>
      <c r="D23" s="63" t="s">
        <v>47</v>
      </c>
      <c r="E23" s="80" t="s">
        <v>272</v>
      </c>
      <c r="F23" s="61" t="s">
        <v>105</v>
      </c>
      <c r="G23" s="60">
        <v>32</v>
      </c>
      <c r="H23" s="61" t="s">
        <v>126</v>
      </c>
      <c r="I23" s="353">
        <v>0.94</v>
      </c>
      <c r="J23" s="353">
        <v>0.77</v>
      </c>
      <c r="K23" s="353">
        <v>0.55000000000000004</v>
      </c>
      <c r="L23" s="353">
        <v>-700652.15</v>
      </c>
      <c r="M23" s="353">
        <v>-2699359.01</v>
      </c>
      <c r="N23" s="39">
        <v>3</v>
      </c>
      <c r="O23" s="65">
        <v>2</v>
      </c>
      <c r="P23" s="65">
        <v>2</v>
      </c>
      <c r="Q23" s="65" t="s">
        <v>341</v>
      </c>
      <c r="R23" s="40">
        <v>7</v>
      </c>
      <c r="S23" s="66">
        <v>-245396.27363636362</v>
      </c>
      <c r="T23" s="66">
        <v>2.8551865911307592</v>
      </c>
      <c r="U23" s="81" t="s">
        <v>112</v>
      </c>
      <c r="V23" s="82">
        <v>2</v>
      </c>
      <c r="W23" s="82">
        <v>2</v>
      </c>
    </row>
    <row r="24" spans="1:23" x14ac:dyDescent="0.7">
      <c r="A24" s="60">
        <v>21</v>
      </c>
      <c r="B24" s="61">
        <v>8</v>
      </c>
      <c r="C24" s="61" t="s">
        <v>92</v>
      </c>
      <c r="D24" s="63" t="s">
        <v>2</v>
      </c>
      <c r="E24" s="80" t="s">
        <v>273</v>
      </c>
      <c r="F24" s="61" t="s">
        <v>106</v>
      </c>
      <c r="G24" s="60">
        <v>558</v>
      </c>
      <c r="H24" s="61" t="s">
        <v>127</v>
      </c>
      <c r="I24" s="353">
        <v>1.97</v>
      </c>
      <c r="J24" s="353">
        <v>1.78</v>
      </c>
      <c r="K24" s="353">
        <v>0.72</v>
      </c>
      <c r="L24" s="353">
        <v>274171917.97000003</v>
      </c>
      <c r="M24" s="353">
        <v>631369779.97000003</v>
      </c>
      <c r="N24" s="39">
        <v>1</v>
      </c>
      <c r="O24" s="65">
        <v>0</v>
      </c>
      <c r="P24" s="65">
        <v>0</v>
      </c>
      <c r="Q24" s="65" t="s">
        <v>341</v>
      </c>
      <c r="R24" s="40">
        <v>1</v>
      </c>
      <c r="S24" s="66">
        <v>57397252.724545456</v>
      </c>
      <c r="T24" s="66">
        <v>4.77674287453749</v>
      </c>
      <c r="U24" s="81" t="s">
        <v>108</v>
      </c>
      <c r="V24" s="82">
        <v>17</v>
      </c>
      <c r="W24" s="82">
        <v>13</v>
      </c>
    </row>
    <row r="25" spans="1:23" x14ac:dyDescent="0.7">
      <c r="A25" s="60">
        <v>22</v>
      </c>
      <c r="B25" s="61">
        <v>8</v>
      </c>
      <c r="C25" s="61" t="s">
        <v>92</v>
      </c>
      <c r="D25" s="63" t="s">
        <v>27</v>
      </c>
      <c r="E25" s="80" t="s">
        <v>274</v>
      </c>
      <c r="F25" s="61" t="s">
        <v>105</v>
      </c>
      <c r="G25" s="60">
        <v>30</v>
      </c>
      <c r="H25" s="61" t="s">
        <v>123</v>
      </c>
      <c r="I25" s="353">
        <v>4.1500000000000004</v>
      </c>
      <c r="J25" s="353">
        <v>3.93</v>
      </c>
      <c r="K25" s="353">
        <v>3.4</v>
      </c>
      <c r="L25" s="353">
        <v>32723691.93</v>
      </c>
      <c r="M25" s="353">
        <v>2184522.58</v>
      </c>
      <c r="N25" s="39">
        <v>0</v>
      </c>
      <c r="O25" s="65">
        <v>0</v>
      </c>
      <c r="P25" s="65">
        <v>0</v>
      </c>
      <c r="Q25" s="65" t="s">
        <v>341</v>
      </c>
      <c r="R25" s="40">
        <v>0</v>
      </c>
      <c r="S25" s="66">
        <v>198592.96181818182</v>
      </c>
      <c r="T25" s="66">
        <v>164.77770224283972</v>
      </c>
      <c r="U25" s="81" t="s">
        <v>109</v>
      </c>
      <c r="V25" s="82">
        <v>5</v>
      </c>
      <c r="W25" s="82">
        <v>5</v>
      </c>
    </row>
    <row r="26" spans="1:23" x14ac:dyDescent="0.7">
      <c r="A26" s="60">
        <v>23</v>
      </c>
      <c r="B26" s="61">
        <v>8</v>
      </c>
      <c r="C26" s="61" t="s">
        <v>92</v>
      </c>
      <c r="D26" s="63" t="s">
        <v>28</v>
      </c>
      <c r="E26" s="80" t="s">
        <v>275</v>
      </c>
      <c r="F26" s="61" t="s">
        <v>105</v>
      </c>
      <c r="G26" s="60">
        <v>59</v>
      </c>
      <c r="H26" s="61" t="s">
        <v>122</v>
      </c>
      <c r="I26" s="353">
        <v>1.04</v>
      </c>
      <c r="J26" s="353">
        <v>0.87</v>
      </c>
      <c r="K26" s="353">
        <v>0.46</v>
      </c>
      <c r="L26" s="353">
        <v>1833222.19</v>
      </c>
      <c r="M26" s="353">
        <v>11916908.26</v>
      </c>
      <c r="N26" s="39">
        <v>3</v>
      </c>
      <c r="O26" s="65">
        <v>0</v>
      </c>
      <c r="P26" s="65">
        <v>0</v>
      </c>
      <c r="Q26" s="65" t="s">
        <v>341</v>
      </c>
      <c r="R26" s="40">
        <v>3</v>
      </c>
      <c r="S26" s="66">
        <v>1083355.2963636364</v>
      </c>
      <c r="T26" s="66">
        <v>1.6921707921245672</v>
      </c>
      <c r="U26" s="81" t="s">
        <v>109</v>
      </c>
      <c r="V26" s="82">
        <v>6</v>
      </c>
      <c r="W26" s="82">
        <v>8</v>
      </c>
    </row>
    <row r="27" spans="1:23" x14ac:dyDescent="0.7">
      <c r="A27" s="60">
        <v>24</v>
      </c>
      <c r="B27" s="61">
        <v>8</v>
      </c>
      <c r="C27" s="61" t="s">
        <v>92</v>
      </c>
      <c r="D27" s="63" t="s">
        <v>29</v>
      </c>
      <c r="E27" s="80" t="s">
        <v>276</v>
      </c>
      <c r="F27" s="61" t="s">
        <v>105</v>
      </c>
      <c r="G27" s="60">
        <v>34</v>
      </c>
      <c r="H27" s="61" t="s">
        <v>122</v>
      </c>
      <c r="I27" s="353">
        <v>2.0499999999999998</v>
      </c>
      <c r="J27" s="353">
        <v>1.75</v>
      </c>
      <c r="K27" s="353">
        <v>1.04</v>
      </c>
      <c r="L27" s="353">
        <v>26486826.84</v>
      </c>
      <c r="M27" s="353">
        <v>4610459.6100000003</v>
      </c>
      <c r="N27" s="39">
        <v>0</v>
      </c>
      <c r="O27" s="65">
        <v>0</v>
      </c>
      <c r="P27" s="65">
        <v>0</v>
      </c>
      <c r="Q27" s="65" t="s">
        <v>341</v>
      </c>
      <c r="R27" s="40">
        <v>0</v>
      </c>
      <c r="S27" s="66">
        <v>419132.69181818183</v>
      </c>
      <c r="T27" s="66">
        <v>63.194371035819572</v>
      </c>
      <c r="U27" s="81" t="s">
        <v>109</v>
      </c>
      <c r="V27" s="82">
        <v>6</v>
      </c>
      <c r="W27" s="82">
        <v>7</v>
      </c>
    </row>
    <row r="28" spans="1:23" x14ac:dyDescent="0.7">
      <c r="A28" s="60">
        <v>25</v>
      </c>
      <c r="B28" s="61">
        <v>8</v>
      </c>
      <c r="C28" s="61" t="s">
        <v>92</v>
      </c>
      <c r="D28" s="63" t="s">
        <v>30</v>
      </c>
      <c r="E28" s="80" t="s">
        <v>277</v>
      </c>
      <c r="F28" s="61" t="s">
        <v>105</v>
      </c>
      <c r="G28" s="60">
        <v>20</v>
      </c>
      <c r="H28" s="61" t="s">
        <v>126</v>
      </c>
      <c r="I28" s="353">
        <v>1.1000000000000001</v>
      </c>
      <c r="J28" s="353">
        <v>0.9</v>
      </c>
      <c r="K28" s="353">
        <v>0.61</v>
      </c>
      <c r="L28" s="353">
        <v>994931.63</v>
      </c>
      <c r="M28" s="353">
        <v>1602076.98</v>
      </c>
      <c r="N28" s="39">
        <v>3</v>
      </c>
      <c r="O28" s="65">
        <v>0</v>
      </c>
      <c r="P28" s="65">
        <v>0</v>
      </c>
      <c r="Q28" s="65" t="s">
        <v>341</v>
      </c>
      <c r="R28" s="40">
        <v>3</v>
      </c>
      <c r="S28" s="66">
        <v>145643.36181818182</v>
      </c>
      <c r="T28" s="66">
        <v>6.8312871769744801</v>
      </c>
      <c r="U28" s="81" t="s">
        <v>112</v>
      </c>
      <c r="V28" s="82">
        <v>2</v>
      </c>
      <c r="W28" s="82">
        <v>2</v>
      </c>
    </row>
    <row r="29" spans="1:23" x14ac:dyDescent="0.7">
      <c r="A29" s="60">
        <v>26</v>
      </c>
      <c r="B29" s="61">
        <v>8</v>
      </c>
      <c r="C29" s="61" t="s">
        <v>92</v>
      </c>
      <c r="D29" s="63" t="s">
        <v>31</v>
      </c>
      <c r="E29" s="80" t="s">
        <v>278</v>
      </c>
      <c r="F29" s="61" t="s">
        <v>105</v>
      </c>
      <c r="G29" s="60">
        <v>30</v>
      </c>
      <c r="H29" s="61" t="s">
        <v>123</v>
      </c>
      <c r="I29" s="353">
        <v>2.2200000000000002</v>
      </c>
      <c r="J29" s="353">
        <v>1.94</v>
      </c>
      <c r="K29" s="353">
        <v>0.97</v>
      </c>
      <c r="L29" s="353">
        <v>11627916.449999999</v>
      </c>
      <c r="M29" s="353">
        <v>-1704539.03</v>
      </c>
      <c r="N29" s="39">
        <v>0</v>
      </c>
      <c r="O29" s="65">
        <v>1</v>
      </c>
      <c r="P29" s="65">
        <v>0</v>
      </c>
      <c r="Q29" s="65">
        <v>75</v>
      </c>
      <c r="R29" s="40">
        <v>1</v>
      </c>
      <c r="S29" s="66">
        <v>-154958.09363636363</v>
      </c>
      <c r="T29" s="66">
        <v>-75.039103651384266</v>
      </c>
      <c r="U29" s="81" t="s">
        <v>109</v>
      </c>
      <c r="V29" s="82">
        <v>5</v>
      </c>
      <c r="W29" s="82">
        <v>4</v>
      </c>
    </row>
    <row r="30" spans="1:23" x14ac:dyDescent="0.7">
      <c r="A30" s="60">
        <v>27</v>
      </c>
      <c r="B30" s="61">
        <v>8</v>
      </c>
      <c r="C30" s="61" t="s">
        <v>92</v>
      </c>
      <c r="D30" s="63" t="s">
        <v>32</v>
      </c>
      <c r="E30" s="80" t="s">
        <v>279</v>
      </c>
      <c r="F30" s="61" t="s">
        <v>105</v>
      </c>
      <c r="G30" s="60">
        <v>35</v>
      </c>
      <c r="H30" s="61" t="s">
        <v>123</v>
      </c>
      <c r="I30" s="353">
        <v>2.44</v>
      </c>
      <c r="J30" s="353">
        <v>2.1</v>
      </c>
      <c r="K30" s="353">
        <v>0.94</v>
      </c>
      <c r="L30" s="353">
        <v>18928862.780000001</v>
      </c>
      <c r="M30" s="353">
        <v>-7240589.3399999999</v>
      </c>
      <c r="N30" s="39">
        <v>0</v>
      </c>
      <c r="O30" s="65">
        <v>1</v>
      </c>
      <c r="P30" s="65">
        <v>0</v>
      </c>
      <c r="Q30" s="65">
        <v>28.7</v>
      </c>
      <c r="R30" s="40">
        <v>1</v>
      </c>
      <c r="S30" s="66">
        <v>-658235.39454545453</v>
      </c>
      <c r="T30" s="66">
        <v>-28.756981069168056</v>
      </c>
      <c r="U30" s="81" t="s">
        <v>109</v>
      </c>
      <c r="V30" s="82">
        <v>5</v>
      </c>
      <c r="W30" s="82">
        <v>5</v>
      </c>
    </row>
    <row r="31" spans="1:23" x14ac:dyDescent="0.7">
      <c r="A31" s="60">
        <v>28</v>
      </c>
      <c r="B31" s="61">
        <v>8</v>
      </c>
      <c r="C31" s="61" t="s">
        <v>92</v>
      </c>
      <c r="D31" s="63" t="s">
        <v>33</v>
      </c>
      <c r="E31" s="80" t="s">
        <v>280</v>
      </c>
      <c r="F31" s="61" t="s">
        <v>105</v>
      </c>
      <c r="G31" s="60">
        <v>120</v>
      </c>
      <c r="H31" s="61" t="s">
        <v>125</v>
      </c>
      <c r="I31" s="353">
        <v>0.69</v>
      </c>
      <c r="J31" s="353">
        <v>0.56000000000000005</v>
      </c>
      <c r="K31" s="353">
        <v>0.23</v>
      </c>
      <c r="L31" s="353">
        <v>-32413407.149999999</v>
      </c>
      <c r="M31" s="353">
        <v>-20443929.079999998</v>
      </c>
      <c r="N31" s="39">
        <v>3</v>
      </c>
      <c r="O31" s="65">
        <v>2</v>
      </c>
      <c r="P31" s="65">
        <v>2</v>
      </c>
      <c r="Q31" s="65" t="s">
        <v>341</v>
      </c>
      <c r="R31" s="40">
        <v>7</v>
      </c>
      <c r="S31" s="66">
        <v>-1858539.0072727271</v>
      </c>
      <c r="T31" s="66">
        <v>17.440261960153503</v>
      </c>
      <c r="U31" s="81" t="s">
        <v>111</v>
      </c>
      <c r="V31" s="82">
        <v>13</v>
      </c>
      <c r="W31" s="82">
        <v>10</v>
      </c>
    </row>
    <row r="32" spans="1:23" x14ac:dyDescent="0.7">
      <c r="A32" s="60">
        <v>29</v>
      </c>
      <c r="B32" s="61">
        <v>8</v>
      </c>
      <c r="C32" s="61" t="s">
        <v>92</v>
      </c>
      <c r="D32" s="63" t="s">
        <v>34</v>
      </c>
      <c r="E32" s="80" t="s">
        <v>281</v>
      </c>
      <c r="F32" s="61" t="s">
        <v>105</v>
      </c>
      <c r="G32" s="60">
        <v>32</v>
      </c>
      <c r="H32" s="61" t="s">
        <v>123</v>
      </c>
      <c r="I32" s="353">
        <v>1.02</v>
      </c>
      <c r="J32" s="353">
        <v>0.89</v>
      </c>
      <c r="K32" s="353">
        <v>0.53</v>
      </c>
      <c r="L32" s="353">
        <v>548700.39</v>
      </c>
      <c r="M32" s="353">
        <v>-702546.02</v>
      </c>
      <c r="N32" s="39">
        <v>3</v>
      </c>
      <c r="O32" s="65">
        <v>1</v>
      </c>
      <c r="P32" s="65">
        <v>0</v>
      </c>
      <c r="Q32" s="65">
        <v>8.5</v>
      </c>
      <c r="R32" s="40">
        <v>4</v>
      </c>
      <c r="S32" s="66">
        <v>-63867.82</v>
      </c>
      <c r="T32" s="66">
        <v>-8.5911870798157821</v>
      </c>
      <c r="U32" s="81" t="s">
        <v>109</v>
      </c>
      <c r="V32" s="82">
        <v>5</v>
      </c>
      <c r="W32" s="82">
        <v>6</v>
      </c>
    </row>
    <row r="33" spans="1:23" x14ac:dyDescent="0.7">
      <c r="A33" s="60">
        <v>30</v>
      </c>
      <c r="B33" s="61">
        <v>8</v>
      </c>
      <c r="C33" s="61" t="s">
        <v>92</v>
      </c>
      <c r="D33" s="63" t="s">
        <v>35</v>
      </c>
      <c r="E33" s="80" t="s">
        <v>282</v>
      </c>
      <c r="F33" s="61" t="s">
        <v>105</v>
      </c>
      <c r="G33" s="60">
        <v>40</v>
      </c>
      <c r="H33" s="61" t="s">
        <v>123</v>
      </c>
      <c r="I33" s="353">
        <v>1.19</v>
      </c>
      <c r="J33" s="353">
        <v>1.06</v>
      </c>
      <c r="K33" s="353">
        <v>0.31</v>
      </c>
      <c r="L33" s="353">
        <v>4522922.58</v>
      </c>
      <c r="M33" s="353">
        <v>-1036726.26</v>
      </c>
      <c r="N33" s="39">
        <v>2</v>
      </c>
      <c r="O33" s="65">
        <v>1</v>
      </c>
      <c r="P33" s="65">
        <v>0</v>
      </c>
      <c r="Q33" s="65">
        <v>47.9</v>
      </c>
      <c r="R33" s="40">
        <v>3</v>
      </c>
      <c r="S33" s="66">
        <v>-94247.841818181812</v>
      </c>
      <c r="T33" s="66">
        <v>-47.989667378542144</v>
      </c>
      <c r="U33" s="81" t="s">
        <v>109</v>
      </c>
      <c r="V33" s="82">
        <v>5</v>
      </c>
      <c r="W33" s="82">
        <v>6</v>
      </c>
    </row>
    <row r="34" spans="1:23" x14ac:dyDescent="0.7">
      <c r="A34" s="60">
        <v>31</v>
      </c>
      <c r="B34" s="61">
        <v>8</v>
      </c>
      <c r="C34" s="61" t="s">
        <v>92</v>
      </c>
      <c r="D34" s="63" t="s">
        <v>36</v>
      </c>
      <c r="E34" s="80" t="s">
        <v>283</v>
      </c>
      <c r="F34" s="61" t="s">
        <v>105</v>
      </c>
      <c r="G34" s="60">
        <v>40</v>
      </c>
      <c r="H34" s="61" t="s">
        <v>122</v>
      </c>
      <c r="I34" s="353">
        <v>1.05</v>
      </c>
      <c r="J34" s="353">
        <v>0.95</v>
      </c>
      <c r="K34" s="353">
        <v>0.52</v>
      </c>
      <c r="L34" s="353">
        <v>2290213.7799999998</v>
      </c>
      <c r="M34" s="354">
        <v>8666316.6899999995</v>
      </c>
      <c r="N34" s="39">
        <v>3</v>
      </c>
      <c r="O34" s="65">
        <v>0</v>
      </c>
      <c r="P34" s="65">
        <v>0</v>
      </c>
      <c r="Q34" s="65" t="s">
        <v>341</v>
      </c>
      <c r="R34" s="40">
        <v>3</v>
      </c>
      <c r="S34" s="66">
        <v>787846.9718181818</v>
      </c>
      <c r="T34" s="66">
        <v>2.9069271850022824</v>
      </c>
      <c r="U34" s="81" t="s">
        <v>109</v>
      </c>
      <c r="V34" s="82">
        <v>6</v>
      </c>
      <c r="W34" s="82">
        <v>7</v>
      </c>
    </row>
    <row r="35" spans="1:23" x14ac:dyDescent="0.7">
      <c r="A35" s="60">
        <v>32</v>
      </c>
      <c r="B35" s="61">
        <v>8</v>
      </c>
      <c r="C35" s="61" t="s">
        <v>92</v>
      </c>
      <c r="D35" s="63" t="s">
        <v>73</v>
      </c>
      <c r="E35" s="80" t="s">
        <v>284</v>
      </c>
      <c r="F35" s="61" t="s">
        <v>105</v>
      </c>
      <c r="G35" s="60">
        <v>60</v>
      </c>
      <c r="H35" s="61" t="s">
        <v>128</v>
      </c>
      <c r="I35" s="353">
        <v>1.0900000000000001</v>
      </c>
      <c r="J35" s="353">
        <v>0.98</v>
      </c>
      <c r="K35" s="353">
        <v>0.61</v>
      </c>
      <c r="L35" s="353">
        <v>5062427.55</v>
      </c>
      <c r="M35" s="353">
        <v>6757222.1299999999</v>
      </c>
      <c r="N35" s="39">
        <v>3</v>
      </c>
      <c r="O35" s="65">
        <v>0</v>
      </c>
      <c r="P35" s="65">
        <v>0</v>
      </c>
      <c r="Q35" s="65" t="s">
        <v>341</v>
      </c>
      <c r="R35" s="40">
        <v>3</v>
      </c>
      <c r="S35" s="66">
        <v>614292.9209090909</v>
      </c>
      <c r="T35" s="66">
        <v>8.2410644461084193</v>
      </c>
      <c r="U35" s="81" t="s">
        <v>111</v>
      </c>
      <c r="V35" s="82">
        <v>12</v>
      </c>
      <c r="W35" s="82">
        <v>8</v>
      </c>
    </row>
    <row r="36" spans="1:23" x14ac:dyDescent="0.7">
      <c r="A36" s="60">
        <v>33</v>
      </c>
      <c r="B36" s="61">
        <v>8</v>
      </c>
      <c r="C36" s="61" t="s">
        <v>92</v>
      </c>
      <c r="D36" s="63" t="s">
        <v>77</v>
      </c>
      <c r="E36" s="80" t="s">
        <v>285</v>
      </c>
      <c r="F36" s="61" t="s">
        <v>105</v>
      </c>
      <c r="G36" s="60">
        <v>32</v>
      </c>
      <c r="H36" s="61" t="s">
        <v>122</v>
      </c>
      <c r="I36" s="353">
        <v>2.81</v>
      </c>
      <c r="J36" s="353">
        <v>2.59</v>
      </c>
      <c r="K36" s="353">
        <v>2.1</v>
      </c>
      <c r="L36" s="353">
        <v>27512865.48</v>
      </c>
      <c r="M36" s="353">
        <v>-11103040.460000001</v>
      </c>
      <c r="N36" s="39">
        <v>0</v>
      </c>
      <c r="O36" s="65">
        <v>1</v>
      </c>
      <c r="P36" s="65">
        <v>0</v>
      </c>
      <c r="Q36" s="65">
        <v>27.2</v>
      </c>
      <c r="R36" s="40">
        <v>1</v>
      </c>
      <c r="S36" s="66">
        <v>-1009367.3145454546</v>
      </c>
      <c r="T36" s="66">
        <v>-27.257535570576493</v>
      </c>
      <c r="U36" s="81" t="s">
        <v>109</v>
      </c>
      <c r="V36" s="82">
        <v>6</v>
      </c>
      <c r="W36" s="82">
        <v>6</v>
      </c>
    </row>
    <row r="37" spans="1:23" x14ac:dyDescent="0.7">
      <c r="A37" s="60">
        <v>34</v>
      </c>
      <c r="B37" s="61">
        <v>8</v>
      </c>
      <c r="C37" s="61" t="s">
        <v>92</v>
      </c>
      <c r="D37" s="63" t="s">
        <v>86</v>
      </c>
      <c r="E37" s="80" t="s">
        <v>286</v>
      </c>
      <c r="F37" s="61" t="s">
        <v>105</v>
      </c>
      <c r="G37" s="60">
        <v>30</v>
      </c>
      <c r="H37" s="61" t="s">
        <v>123</v>
      </c>
      <c r="I37" s="353">
        <v>1.19</v>
      </c>
      <c r="J37" s="353">
        <v>1.02</v>
      </c>
      <c r="K37" s="353">
        <v>0.55000000000000004</v>
      </c>
      <c r="L37" s="353">
        <v>4000829.02</v>
      </c>
      <c r="M37" s="353">
        <v>-2568206.5099999998</v>
      </c>
      <c r="N37" s="39">
        <v>2</v>
      </c>
      <c r="O37" s="65">
        <v>1</v>
      </c>
      <c r="P37" s="65">
        <v>0</v>
      </c>
      <c r="Q37" s="65">
        <v>17.100000000000001</v>
      </c>
      <c r="R37" s="40">
        <v>3</v>
      </c>
      <c r="S37" s="66">
        <v>-233473.31909090906</v>
      </c>
      <c r="T37" s="66">
        <v>-17.136129454013417</v>
      </c>
      <c r="U37" s="81" t="s">
        <v>109</v>
      </c>
      <c r="V37" s="82">
        <v>5</v>
      </c>
      <c r="W37" s="82">
        <v>3</v>
      </c>
    </row>
    <row r="38" spans="1:23" x14ac:dyDescent="0.7">
      <c r="A38" s="60">
        <v>35</v>
      </c>
      <c r="B38" s="61">
        <v>8</v>
      </c>
      <c r="C38" s="61" t="s">
        <v>94</v>
      </c>
      <c r="D38" s="63" t="s">
        <v>4</v>
      </c>
      <c r="E38" s="80" t="s">
        <v>287</v>
      </c>
      <c r="F38" s="61" t="s">
        <v>104</v>
      </c>
      <c r="G38" s="60">
        <v>907</v>
      </c>
      <c r="H38" s="61" t="s">
        <v>129</v>
      </c>
      <c r="I38" s="353">
        <v>4.13</v>
      </c>
      <c r="J38" s="353">
        <v>3.58</v>
      </c>
      <c r="K38" s="353">
        <v>0.72</v>
      </c>
      <c r="L38" s="353">
        <v>866330041.85000002</v>
      </c>
      <c r="M38" s="353">
        <v>464282672.10000002</v>
      </c>
      <c r="N38" s="39">
        <v>1</v>
      </c>
      <c r="O38" s="65">
        <v>0</v>
      </c>
      <c r="P38" s="65">
        <v>0</v>
      </c>
      <c r="Q38" s="65" t="s">
        <v>341</v>
      </c>
      <c r="R38" s="40">
        <v>1</v>
      </c>
      <c r="S38" s="66">
        <v>42207515.645454548</v>
      </c>
      <c r="T38" s="66">
        <v>20.525492405836438</v>
      </c>
      <c r="U38" s="81" t="s">
        <v>113</v>
      </c>
      <c r="V38" s="82">
        <v>19</v>
      </c>
      <c r="W38" s="82">
        <v>14</v>
      </c>
    </row>
    <row r="39" spans="1:23" x14ac:dyDescent="0.7">
      <c r="A39" s="60">
        <v>36</v>
      </c>
      <c r="B39" s="61">
        <v>8</v>
      </c>
      <c r="C39" s="61" t="s">
        <v>94</v>
      </c>
      <c r="D39" s="63" t="s">
        <v>48</v>
      </c>
      <c r="E39" s="80" t="s">
        <v>288</v>
      </c>
      <c r="F39" s="61" t="s">
        <v>105</v>
      </c>
      <c r="G39" s="60">
        <v>40</v>
      </c>
      <c r="H39" s="61" t="s">
        <v>122</v>
      </c>
      <c r="I39" s="353">
        <v>5.27</v>
      </c>
      <c r="J39" s="353">
        <v>4.99</v>
      </c>
      <c r="K39" s="353">
        <v>4.04</v>
      </c>
      <c r="L39" s="353">
        <v>51519958.170000002</v>
      </c>
      <c r="M39" s="353">
        <v>4981932.25</v>
      </c>
      <c r="N39" s="39">
        <v>0</v>
      </c>
      <c r="O39" s="65">
        <v>0</v>
      </c>
      <c r="P39" s="65">
        <v>0</v>
      </c>
      <c r="Q39" s="65" t="s">
        <v>341</v>
      </c>
      <c r="R39" s="40">
        <v>0</v>
      </c>
      <c r="S39" s="66">
        <v>452902.93181818182</v>
      </c>
      <c r="T39" s="66">
        <v>113.75496723585513</v>
      </c>
      <c r="U39" s="81" t="s">
        <v>109</v>
      </c>
      <c r="V39" s="82">
        <v>6</v>
      </c>
      <c r="W39" s="82">
        <v>6</v>
      </c>
    </row>
    <row r="40" spans="1:23" x14ac:dyDescent="0.7">
      <c r="A40" s="60">
        <v>37</v>
      </c>
      <c r="B40" s="61">
        <v>8</v>
      </c>
      <c r="C40" s="61" t="s">
        <v>94</v>
      </c>
      <c r="D40" s="63" t="s">
        <v>49</v>
      </c>
      <c r="E40" s="80" t="s">
        <v>289</v>
      </c>
      <c r="F40" s="61" t="s">
        <v>105</v>
      </c>
      <c r="G40" s="60">
        <v>39</v>
      </c>
      <c r="H40" s="61" t="s">
        <v>123</v>
      </c>
      <c r="I40" s="353">
        <v>3.65</v>
      </c>
      <c r="J40" s="353">
        <v>3.41</v>
      </c>
      <c r="K40" s="353">
        <v>2.83</v>
      </c>
      <c r="L40" s="353">
        <v>24249018.93</v>
      </c>
      <c r="M40" s="353">
        <v>1615093.71</v>
      </c>
      <c r="N40" s="39">
        <v>0</v>
      </c>
      <c r="O40" s="65">
        <v>0</v>
      </c>
      <c r="P40" s="65">
        <v>0</v>
      </c>
      <c r="Q40" s="65" t="s">
        <v>341</v>
      </c>
      <c r="R40" s="40">
        <v>0</v>
      </c>
      <c r="S40" s="66">
        <v>146826.7009090909</v>
      </c>
      <c r="T40" s="66">
        <v>165.15401340396528</v>
      </c>
      <c r="U40" s="81" t="s">
        <v>109</v>
      </c>
      <c r="V40" s="82">
        <v>5</v>
      </c>
      <c r="W40" s="82">
        <v>4</v>
      </c>
    </row>
    <row r="41" spans="1:23" x14ac:dyDescent="0.7">
      <c r="A41" s="60">
        <v>38</v>
      </c>
      <c r="B41" s="61">
        <v>8</v>
      </c>
      <c r="C41" s="61" t="s">
        <v>94</v>
      </c>
      <c r="D41" s="63" t="s">
        <v>50</v>
      </c>
      <c r="E41" s="80" t="s">
        <v>290</v>
      </c>
      <c r="F41" s="61" t="s">
        <v>105</v>
      </c>
      <c r="G41" s="60">
        <v>90</v>
      </c>
      <c r="H41" s="61" t="s">
        <v>124</v>
      </c>
      <c r="I41" s="353">
        <v>1.82</v>
      </c>
      <c r="J41" s="353">
        <v>1.48</v>
      </c>
      <c r="K41" s="353">
        <v>0.71</v>
      </c>
      <c r="L41" s="353">
        <v>48102524.960000001</v>
      </c>
      <c r="M41" s="353">
        <v>69091754.730000004</v>
      </c>
      <c r="N41" s="39">
        <v>1</v>
      </c>
      <c r="O41" s="65">
        <v>0</v>
      </c>
      <c r="P41" s="65">
        <v>0</v>
      </c>
      <c r="Q41" s="65" t="s">
        <v>341</v>
      </c>
      <c r="R41" s="40">
        <v>1</v>
      </c>
      <c r="S41" s="66">
        <v>6281068.6118181823</v>
      </c>
      <c r="T41" s="66">
        <v>7.6583345817131194</v>
      </c>
      <c r="U41" s="81" t="s">
        <v>110</v>
      </c>
      <c r="V41" s="82">
        <v>10</v>
      </c>
      <c r="W41" s="82">
        <v>9</v>
      </c>
    </row>
    <row r="42" spans="1:23" x14ac:dyDescent="0.7">
      <c r="A42" s="60">
        <v>39</v>
      </c>
      <c r="B42" s="61">
        <v>8</v>
      </c>
      <c r="C42" s="61" t="s">
        <v>94</v>
      </c>
      <c r="D42" s="63" t="s">
        <v>51</v>
      </c>
      <c r="E42" s="80" t="s">
        <v>291</v>
      </c>
      <c r="F42" s="61" t="s">
        <v>105</v>
      </c>
      <c r="G42" s="60">
        <v>107</v>
      </c>
      <c r="H42" s="61" t="s">
        <v>125</v>
      </c>
      <c r="I42" s="353">
        <v>1.47</v>
      </c>
      <c r="J42" s="353">
        <v>1.24</v>
      </c>
      <c r="K42" s="353">
        <v>0.65</v>
      </c>
      <c r="L42" s="353">
        <v>17607314.09</v>
      </c>
      <c r="M42" s="353">
        <v>-2269319.66</v>
      </c>
      <c r="N42" s="39">
        <v>2</v>
      </c>
      <c r="O42" s="65">
        <v>1</v>
      </c>
      <c r="P42" s="65">
        <v>0</v>
      </c>
      <c r="Q42" s="65">
        <v>85.3</v>
      </c>
      <c r="R42" s="40">
        <v>3</v>
      </c>
      <c r="S42" s="66">
        <v>-206301.78727272729</v>
      </c>
      <c r="T42" s="66">
        <v>-85.347365734274732</v>
      </c>
      <c r="U42" s="81" t="s">
        <v>111</v>
      </c>
      <c r="V42" s="82">
        <v>13</v>
      </c>
      <c r="W42" s="82">
        <v>9</v>
      </c>
    </row>
    <row r="43" spans="1:23" x14ac:dyDescent="0.7">
      <c r="A43" s="60">
        <v>40</v>
      </c>
      <c r="B43" s="61">
        <v>8</v>
      </c>
      <c r="C43" s="61" t="s">
        <v>94</v>
      </c>
      <c r="D43" s="63" t="s">
        <v>52</v>
      </c>
      <c r="E43" s="80" t="s">
        <v>292</v>
      </c>
      <c r="F43" s="61" t="s">
        <v>105</v>
      </c>
      <c r="G43" s="60">
        <v>43</v>
      </c>
      <c r="H43" s="61" t="s">
        <v>122</v>
      </c>
      <c r="I43" s="353">
        <v>1.72</v>
      </c>
      <c r="J43" s="353">
        <v>1.42</v>
      </c>
      <c r="K43" s="353">
        <v>0.84</v>
      </c>
      <c r="L43" s="353">
        <v>10109627.27</v>
      </c>
      <c r="M43" s="353">
        <v>477546.39</v>
      </c>
      <c r="N43" s="39">
        <v>0</v>
      </c>
      <c r="O43" s="65">
        <v>0</v>
      </c>
      <c r="P43" s="65">
        <v>0</v>
      </c>
      <c r="Q43" s="65" t="s">
        <v>341</v>
      </c>
      <c r="R43" s="40">
        <v>0</v>
      </c>
      <c r="S43" s="66">
        <v>43413.308181818182</v>
      </c>
      <c r="T43" s="66">
        <v>232.8693134294241</v>
      </c>
      <c r="U43" s="81" t="s">
        <v>109</v>
      </c>
      <c r="V43" s="82">
        <v>6</v>
      </c>
      <c r="W43" s="82">
        <v>6</v>
      </c>
    </row>
    <row r="44" spans="1:23" x14ac:dyDescent="0.7">
      <c r="A44" s="60">
        <v>41</v>
      </c>
      <c r="B44" s="61">
        <v>8</v>
      </c>
      <c r="C44" s="61" t="s">
        <v>94</v>
      </c>
      <c r="D44" s="63" t="s">
        <v>53</v>
      </c>
      <c r="E44" s="80" t="s">
        <v>293</v>
      </c>
      <c r="F44" s="61" t="s">
        <v>105</v>
      </c>
      <c r="G44" s="60">
        <v>15</v>
      </c>
      <c r="H44" s="61" t="s">
        <v>126</v>
      </c>
      <c r="I44" s="353">
        <v>2.4</v>
      </c>
      <c r="J44" s="353">
        <v>2.19</v>
      </c>
      <c r="K44" s="353">
        <v>1.55</v>
      </c>
      <c r="L44" s="353">
        <v>8994290.7599999998</v>
      </c>
      <c r="M44" s="353">
        <v>-6798421.2999999998</v>
      </c>
      <c r="N44" s="39">
        <v>0</v>
      </c>
      <c r="O44" s="65">
        <v>1</v>
      </c>
      <c r="P44" s="65">
        <v>0</v>
      </c>
      <c r="Q44" s="65">
        <v>14.5</v>
      </c>
      <c r="R44" s="40">
        <v>1</v>
      </c>
      <c r="S44" s="66">
        <v>-618038.29999999993</v>
      </c>
      <c r="T44" s="66">
        <v>-14.552966636533691</v>
      </c>
      <c r="U44" s="81" t="s">
        <v>112</v>
      </c>
      <c r="V44" s="82">
        <v>2</v>
      </c>
      <c r="W44" s="82">
        <v>1</v>
      </c>
    </row>
    <row r="45" spans="1:23" x14ac:dyDescent="0.7">
      <c r="A45" s="60">
        <v>42</v>
      </c>
      <c r="B45" s="61">
        <v>8</v>
      </c>
      <c r="C45" s="61" t="s">
        <v>94</v>
      </c>
      <c r="D45" s="63" t="s">
        <v>54</v>
      </c>
      <c r="E45" s="80" t="s">
        <v>294</v>
      </c>
      <c r="F45" s="61" t="s">
        <v>106</v>
      </c>
      <c r="G45" s="60">
        <v>264</v>
      </c>
      <c r="H45" s="61" t="s">
        <v>130</v>
      </c>
      <c r="I45" s="353">
        <v>1.96</v>
      </c>
      <c r="J45" s="353">
        <v>1.71</v>
      </c>
      <c r="K45" s="353">
        <v>0.68</v>
      </c>
      <c r="L45" s="353">
        <v>79478238.129999995</v>
      </c>
      <c r="M45" s="353">
        <v>43402121.030000001</v>
      </c>
      <c r="N45" s="39">
        <v>1</v>
      </c>
      <c r="O45" s="65">
        <v>0</v>
      </c>
      <c r="P45" s="65">
        <v>0</v>
      </c>
      <c r="Q45" s="65" t="s">
        <v>341</v>
      </c>
      <c r="R45" s="40">
        <v>1</v>
      </c>
      <c r="S45" s="66">
        <v>3945647.3663636367</v>
      </c>
      <c r="T45" s="66">
        <v>20.143269468920696</v>
      </c>
      <c r="U45" s="81" t="s">
        <v>114</v>
      </c>
      <c r="V45" s="82">
        <v>15</v>
      </c>
      <c r="W45" s="82">
        <v>12</v>
      </c>
    </row>
    <row r="46" spans="1:23" x14ac:dyDescent="0.7">
      <c r="A46" s="60">
        <v>43</v>
      </c>
      <c r="B46" s="61">
        <v>8</v>
      </c>
      <c r="C46" s="61" t="s">
        <v>94</v>
      </c>
      <c r="D46" s="63" t="s">
        <v>55</v>
      </c>
      <c r="E46" s="80" t="s">
        <v>295</v>
      </c>
      <c r="F46" s="61" t="s">
        <v>105</v>
      </c>
      <c r="G46" s="60">
        <v>40</v>
      </c>
      <c r="H46" s="61" t="s">
        <v>122</v>
      </c>
      <c r="I46" s="353">
        <v>3.15</v>
      </c>
      <c r="J46" s="353">
        <v>2.85</v>
      </c>
      <c r="K46" s="353">
        <v>2.0499999999999998</v>
      </c>
      <c r="L46" s="353">
        <v>30539090.75</v>
      </c>
      <c r="M46" s="353">
        <v>-99127.51</v>
      </c>
      <c r="N46" s="39">
        <v>0</v>
      </c>
      <c r="O46" s="65">
        <v>1</v>
      </c>
      <c r="P46" s="65">
        <v>0</v>
      </c>
      <c r="Q46" s="65">
        <v>3388.8</v>
      </c>
      <c r="R46" s="40">
        <v>1</v>
      </c>
      <c r="S46" s="66">
        <v>-9011.5918181818179</v>
      </c>
      <c r="T46" s="66">
        <v>-3388.8675126612179</v>
      </c>
      <c r="U46" s="81" t="s">
        <v>109</v>
      </c>
      <c r="V46" s="82">
        <v>6</v>
      </c>
      <c r="W46" s="82">
        <v>7</v>
      </c>
    </row>
    <row r="47" spans="1:23" x14ac:dyDescent="0.7">
      <c r="A47" s="60">
        <v>44</v>
      </c>
      <c r="B47" s="61">
        <v>8</v>
      </c>
      <c r="C47" s="61" t="s">
        <v>94</v>
      </c>
      <c r="D47" s="63" t="s">
        <v>56</v>
      </c>
      <c r="E47" s="80" t="s">
        <v>296</v>
      </c>
      <c r="F47" s="61" t="s">
        <v>105</v>
      </c>
      <c r="G47" s="60">
        <v>82</v>
      </c>
      <c r="H47" s="61" t="s">
        <v>124</v>
      </c>
      <c r="I47" s="353">
        <v>1.61</v>
      </c>
      <c r="J47" s="353">
        <v>1.37</v>
      </c>
      <c r="K47" s="353">
        <v>0.76</v>
      </c>
      <c r="L47" s="353">
        <v>16832101.640000001</v>
      </c>
      <c r="M47" s="353">
        <v>9602908.5899999999</v>
      </c>
      <c r="N47" s="39">
        <v>1</v>
      </c>
      <c r="O47" s="65">
        <v>0</v>
      </c>
      <c r="P47" s="65">
        <v>0</v>
      </c>
      <c r="Q47" s="65" t="s">
        <v>341</v>
      </c>
      <c r="R47" s="40">
        <v>1</v>
      </c>
      <c r="S47" s="66">
        <v>872991.69</v>
      </c>
      <c r="T47" s="66">
        <v>19.280941425685281</v>
      </c>
      <c r="U47" s="81" t="s">
        <v>110</v>
      </c>
      <c r="V47" s="82">
        <v>10</v>
      </c>
      <c r="W47" s="82">
        <v>9</v>
      </c>
    </row>
    <row r="48" spans="1:23" x14ac:dyDescent="0.7">
      <c r="A48" s="60">
        <v>45</v>
      </c>
      <c r="B48" s="61">
        <v>8</v>
      </c>
      <c r="C48" s="61" t="s">
        <v>94</v>
      </c>
      <c r="D48" s="63" t="s">
        <v>57</v>
      </c>
      <c r="E48" s="80" t="s">
        <v>297</v>
      </c>
      <c r="F48" s="61" t="s">
        <v>105</v>
      </c>
      <c r="G48" s="60">
        <v>82</v>
      </c>
      <c r="H48" s="61" t="s">
        <v>124</v>
      </c>
      <c r="I48" s="353">
        <v>1.1200000000000001</v>
      </c>
      <c r="J48" s="353">
        <v>0.94</v>
      </c>
      <c r="K48" s="353">
        <v>0.51</v>
      </c>
      <c r="L48" s="353">
        <v>4615330.0599999996</v>
      </c>
      <c r="M48" s="353">
        <v>717550.06</v>
      </c>
      <c r="N48" s="39">
        <v>3</v>
      </c>
      <c r="O48" s="65">
        <v>0</v>
      </c>
      <c r="P48" s="65">
        <v>0</v>
      </c>
      <c r="Q48" s="65" t="s">
        <v>341</v>
      </c>
      <c r="R48" s="40">
        <v>3</v>
      </c>
      <c r="S48" s="66">
        <v>65231.823636363639</v>
      </c>
      <c r="T48" s="66">
        <v>70.752736972804371</v>
      </c>
      <c r="U48" s="81" t="s">
        <v>110</v>
      </c>
      <c r="V48" s="82">
        <v>10</v>
      </c>
      <c r="W48" s="82">
        <v>9</v>
      </c>
    </row>
    <row r="49" spans="1:28" x14ac:dyDescent="0.7">
      <c r="A49" s="60">
        <v>46</v>
      </c>
      <c r="B49" s="61">
        <v>8</v>
      </c>
      <c r="C49" s="61" t="s">
        <v>94</v>
      </c>
      <c r="D49" s="63" t="s">
        <v>58</v>
      </c>
      <c r="E49" s="80" t="s">
        <v>298</v>
      </c>
      <c r="F49" s="61" t="s">
        <v>105</v>
      </c>
      <c r="G49" s="60">
        <v>38</v>
      </c>
      <c r="H49" s="61" t="s">
        <v>123</v>
      </c>
      <c r="I49" s="353">
        <v>2.78</v>
      </c>
      <c r="J49" s="353">
        <v>2.5499999999999998</v>
      </c>
      <c r="K49" s="353">
        <v>1.93</v>
      </c>
      <c r="L49" s="353">
        <v>21816637.27</v>
      </c>
      <c r="M49" s="353">
        <v>6477224.6200000001</v>
      </c>
      <c r="N49" s="39">
        <v>0</v>
      </c>
      <c r="O49" s="65">
        <v>0</v>
      </c>
      <c r="P49" s="65">
        <v>0</v>
      </c>
      <c r="Q49" s="65" t="s">
        <v>341</v>
      </c>
      <c r="R49" s="40">
        <v>0</v>
      </c>
      <c r="S49" s="66">
        <v>588838.60181818181</v>
      </c>
      <c r="T49" s="66">
        <v>37.050283732479237</v>
      </c>
      <c r="U49" s="81" t="s">
        <v>109</v>
      </c>
      <c r="V49" s="82">
        <v>5</v>
      </c>
      <c r="W49" s="82">
        <v>6</v>
      </c>
    </row>
    <row r="50" spans="1:28" x14ac:dyDescent="0.7">
      <c r="A50" s="60">
        <v>47</v>
      </c>
      <c r="B50" s="61">
        <v>8</v>
      </c>
      <c r="C50" s="61" t="s">
        <v>94</v>
      </c>
      <c r="D50" s="63" t="s">
        <v>59</v>
      </c>
      <c r="E50" s="80" t="s">
        <v>299</v>
      </c>
      <c r="F50" s="61" t="s">
        <v>105</v>
      </c>
      <c r="G50" s="60">
        <v>35</v>
      </c>
      <c r="H50" s="61" t="s">
        <v>123</v>
      </c>
      <c r="I50" s="353">
        <v>2.19</v>
      </c>
      <c r="J50" s="353">
        <v>1.95</v>
      </c>
      <c r="K50" s="353">
        <v>1.47</v>
      </c>
      <c r="L50" s="353">
        <v>10189576.83</v>
      </c>
      <c r="M50" s="353">
        <v>-2484295.88</v>
      </c>
      <c r="N50" s="39">
        <v>0</v>
      </c>
      <c r="O50" s="65">
        <v>1</v>
      </c>
      <c r="P50" s="65">
        <v>0</v>
      </c>
      <c r="Q50" s="65">
        <v>45.1</v>
      </c>
      <c r="R50" s="40">
        <v>1</v>
      </c>
      <c r="S50" s="66">
        <v>-225845.08</v>
      </c>
      <c r="T50" s="66">
        <v>-45.117550623639886</v>
      </c>
      <c r="U50" s="81" t="s">
        <v>109</v>
      </c>
      <c r="V50" s="82">
        <v>5</v>
      </c>
      <c r="W50" s="82">
        <v>4</v>
      </c>
    </row>
    <row r="51" spans="1:28" x14ac:dyDescent="0.7">
      <c r="A51" s="60">
        <v>48</v>
      </c>
      <c r="B51" s="61">
        <v>8</v>
      </c>
      <c r="C51" s="61" t="s">
        <v>94</v>
      </c>
      <c r="D51" s="63" t="s">
        <v>60</v>
      </c>
      <c r="E51" s="80" t="s">
        <v>300</v>
      </c>
      <c r="F51" s="61" t="s">
        <v>105</v>
      </c>
      <c r="G51" s="60">
        <v>42</v>
      </c>
      <c r="H51" s="61" t="s">
        <v>123</v>
      </c>
      <c r="I51" s="353">
        <v>2.54</v>
      </c>
      <c r="J51" s="353">
        <v>2.3199999999999998</v>
      </c>
      <c r="K51" s="353">
        <v>1.86</v>
      </c>
      <c r="L51" s="353">
        <v>25452978.23</v>
      </c>
      <c r="M51" s="353">
        <v>-1488954.78</v>
      </c>
      <c r="N51" s="39">
        <v>0</v>
      </c>
      <c r="O51" s="65">
        <v>1</v>
      </c>
      <c r="P51" s="65">
        <v>0</v>
      </c>
      <c r="Q51" s="65">
        <v>188</v>
      </c>
      <c r="R51" s="40">
        <v>1</v>
      </c>
      <c r="S51" s="66">
        <v>-135359.52545454545</v>
      </c>
      <c r="T51" s="66">
        <v>-188.03980100053812</v>
      </c>
      <c r="U51" s="81" t="s">
        <v>109</v>
      </c>
      <c r="V51" s="82">
        <v>5</v>
      </c>
      <c r="W51" s="82">
        <v>6</v>
      </c>
    </row>
    <row r="52" spans="1:28" x14ac:dyDescent="0.7">
      <c r="A52" s="60">
        <v>49</v>
      </c>
      <c r="B52" s="61">
        <v>8</v>
      </c>
      <c r="C52" s="61" t="s">
        <v>94</v>
      </c>
      <c r="D52" s="63" t="s">
        <v>61</v>
      </c>
      <c r="E52" s="80" t="s">
        <v>301</v>
      </c>
      <c r="F52" s="61" t="s">
        <v>105</v>
      </c>
      <c r="G52" s="60">
        <v>40</v>
      </c>
      <c r="H52" s="61" t="s">
        <v>122</v>
      </c>
      <c r="I52" s="353">
        <v>2.2000000000000002</v>
      </c>
      <c r="J52" s="353">
        <v>1.99</v>
      </c>
      <c r="K52" s="353">
        <v>1.36</v>
      </c>
      <c r="L52" s="353">
        <v>19591126.41</v>
      </c>
      <c r="M52" s="353">
        <v>11002312.43</v>
      </c>
      <c r="N52" s="39">
        <v>0</v>
      </c>
      <c r="O52" s="65">
        <v>0</v>
      </c>
      <c r="P52" s="65">
        <v>0</v>
      </c>
      <c r="Q52" s="65" t="s">
        <v>341</v>
      </c>
      <c r="R52" s="40">
        <v>0</v>
      </c>
      <c r="S52" s="66">
        <v>1000210.2209090908</v>
      </c>
      <c r="T52" s="66">
        <v>19.58700881120134</v>
      </c>
      <c r="U52" s="81" t="s">
        <v>109</v>
      </c>
      <c r="V52" s="82">
        <v>6</v>
      </c>
      <c r="W52" s="82">
        <v>5</v>
      </c>
    </row>
    <row r="53" spans="1:28" x14ac:dyDescent="0.7">
      <c r="A53" s="60">
        <v>50</v>
      </c>
      <c r="B53" s="61">
        <v>8</v>
      </c>
      <c r="C53" s="61" t="s">
        <v>94</v>
      </c>
      <c r="D53" s="63" t="s">
        <v>62</v>
      </c>
      <c r="E53" s="80" t="s">
        <v>302</v>
      </c>
      <c r="F53" s="61" t="s">
        <v>105</v>
      </c>
      <c r="G53" s="60">
        <v>34</v>
      </c>
      <c r="H53" s="61" t="s">
        <v>123</v>
      </c>
      <c r="I53" s="353">
        <v>2.52</v>
      </c>
      <c r="J53" s="353">
        <v>2.2999999999999998</v>
      </c>
      <c r="K53" s="353">
        <v>1.9</v>
      </c>
      <c r="L53" s="353">
        <v>21163073.739999998</v>
      </c>
      <c r="M53" s="353">
        <v>-1234146.79</v>
      </c>
      <c r="N53" s="39">
        <v>0</v>
      </c>
      <c r="O53" s="65">
        <v>1</v>
      </c>
      <c r="P53" s="65">
        <v>0</v>
      </c>
      <c r="Q53" s="65">
        <v>188.6</v>
      </c>
      <c r="R53" s="40">
        <v>1</v>
      </c>
      <c r="S53" s="66">
        <v>-112195.16272727273</v>
      </c>
      <c r="T53" s="66">
        <v>-188.62732782378339</v>
      </c>
      <c r="U53" s="81" t="s">
        <v>109</v>
      </c>
      <c r="V53" s="82">
        <v>5</v>
      </c>
      <c r="W53" s="82">
        <v>5</v>
      </c>
    </row>
    <row r="54" spans="1:28" x14ac:dyDescent="0.7">
      <c r="A54" s="60">
        <v>51</v>
      </c>
      <c r="B54" s="61">
        <v>8</v>
      </c>
      <c r="C54" s="61" t="s">
        <v>94</v>
      </c>
      <c r="D54" s="63" t="s">
        <v>75</v>
      </c>
      <c r="E54" s="80" t="s">
        <v>303</v>
      </c>
      <c r="F54" s="61" t="s">
        <v>106</v>
      </c>
      <c r="G54" s="60">
        <v>276</v>
      </c>
      <c r="H54" s="61" t="s">
        <v>121</v>
      </c>
      <c r="I54" s="353">
        <v>3.68</v>
      </c>
      <c r="J54" s="353">
        <v>3.22</v>
      </c>
      <c r="K54" s="353">
        <v>2.36</v>
      </c>
      <c r="L54" s="353">
        <v>234545640.44</v>
      </c>
      <c r="M54" s="353">
        <v>44798406.450000003</v>
      </c>
      <c r="N54" s="39">
        <v>0</v>
      </c>
      <c r="O54" s="65">
        <v>0</v>
      </c>
      <c r="P54" s="65">
        <v>0</v>
      </c>
      <c r="Q54" s="65" t="s">
        <v>341</v>
      </c>
      <c r="R54" s="40">
        <v>0</v>
      </c>
      <c r="S54" s="66">
        <v>4072582.4045454548</v>
      </c>
      <c r="T54" s="66">
        <v>57.591379901416111</v>
      </c>
      <c r="U54" s="81" t="s">
        <v>108</v>
      </c>
      <c r="V54" s="82">
        <v>16</v>
      </c>
      <c r="W54" s="82">
        <v>12</v>
      </c>
    </row>
    <row r="55" spans="1:28" x14ac:dyDescent="0.7">
      <c r="A55" s="60">
        <v>52</v>
      </c>
      <c r="B55" s="61">
        <v>8</v>
      </c>
      <c r="C55" s="61" t="s">
        <v>94</v>
      </c>
      <c r="D55" s="63" t="s">
        <v>78</v>
      </c>
      <c r="E55" s="80" t="s">
        <v>304</v>
      </c>
      <c r="F55" s="61" t="s">
        <v>105</v>
      </c>
      <c r="G55" s="60">
        <v>40</v>
      </c>
      <c r="H55" s="61" t="s">
        <v>123</v>
      </c>
      <c r="I55" s="353">
        <v>5.54</v>
      </c>
      <c r="J55" s="353">
        <v>5.24</v>
      </c>
      <c r="K55" s="353">
        <v>4.57</v>
      </c>
      <c r="L55" s="353">
        <v>46545401.289999999</v>
      </c>
      <c r="M55" s="353">
        <v>8699898.7699999996</v>
      </c>
      <c r="N55" s="39">
        <v>0</v>
      </c>
      <c r="O55" s="65">
        <v>0</v>
      </c>
      <c r="P55" s="65">
        <v>0</v>
      </c>
      <c r="Q55" s="65" t="s">
        <v>341</v>
      </c>
      <c r="R55" s="40">
        <v>0</v>
      </c>
      <c r="S55" s="66">
        <v>790899.88818181818</v>
      </c>
      <c r="T55" s="66">
        <v>58.85119214898635</v>
      </c>
      <c r="U55" s="81" t="s">
        <v>109</v>
      </c>
      <c r="V55" s="82">
        <v>5</v>
      </c>
      <c r="W55" s="82">
        <v>6</v>
      </c>
    </row>
    <row r="56" spans="1:28" x14ac:dyDescent="0.7">
      <c r="A56" s="60">
        <v>53</v>
      </c>
      <c r="B56" s="61">
        <v>8</v>
      </c>
      <c r="C56" s="61" t="s">
        <v>93</v>
      </c>
      <c r="D56" s="63" t="s">
        <v>3</v>
      </c>
      <c r="E56" s="80" t="s">
        <v>305</v>
      </c>
      <c r="F56" s="61" t="s">
        <v>106</v>
      </c>
      <c r="G56" s="60">
        <v>420</v>
      </c>
      <c r="H56" s="61" t="s">
        <v>127</v>
      </c>
      <c r="I56" s="353">
        <v>4.99</v>
      </c>
      <c r="J56" s="353">
        <v>4.57</v>
      </c>
      <c r="K56" s="353">
        <v>3.35</v>
      </c>
      <c r="L56" s="353">
        <v>664816751.55999994</v>
      </c>
      <c r="M56" s="353">
        <v>123350626.95999999</v>
      </c>
      <c r="N56" s="39">
        <v>0</v>
      </c>
      <c r="O56" s="65">
        <v>0</v>
      </c>
      <c r="P56" s="65">
        <v>0</v>
      </c>
      <c r="Q56" s="65" t="s">
        <v>341</v>
      </c>
      <c r="R56" s="40">
        <v>0</v>
      </c>
      <c r="S56" s="66">
        <v>11213693.359999999</v>
      </c>
      <c r="T56" s="66">
        <v>59.286154009832849</v>
      </c>
      <c r="U56" s="81" t="s">
        <v>108</v>
      </c>
      <c r="V56" s="82">
        <v>17</v>
      </c>
      <c r="W56" s="82">
        <v>13</v>
      </c>
    </row>
    <row r="57" spans="1:28" x14ac:dyDescent="0.7">
      <c r="A57" s="60">
        <v>54</v>
      </c>
      <c r="B57" s="61">
        <v>8</v>
      </c>
      <c r="C57" s="61" t="s">
        <v>93</v>
      </c>
      <c r="D57" s="63" t="s">
        <v>39</v>
      </c>
      <c r="E57" s="80" t="s">
        <v>306</v>
      </c>
      <c r="F57" s="61" t="s">
        <v>105</v>
      </c>
      <c r="G57" s="60">
        <v>129</v>
      </c>
      <c r="H57" s="61" t="s">
        <v>125</v>
      </c>
      <c r="I57" s="353">
        <v>1.06</v>
      </c>
      <c r="J57" s="353">
        <v>0.88</v>
      </c>
      <c r="K57" s="353">
        <v>0.26</v>
      </c>
      <c r="L57" s="353">
        <v>5168941.49</v>
      </c>
      <c r="M57" s="353">
        <v>-8814791.9399999995</v>
      </c>
      <c r="N57" s="39">
        <v>3</v>
      </c>
      <c r="O57" s="65">
        <v>1</v>
      </c>
      <c r="P57" s="65">
        <v>0</v>
      </c>
      <c r="Q57" s="65">
        <v>6.4</v>
      </c>
      <c r="R57" s="40">
        <v>4</v>
      </c>
      <c r="S57" s="66">
        <v>-801344.7218181818</v>
      </c>
      <c r="T57" s="66">
        <v>-6.4503344806116889</v>
      </c>
      <c r="U57" s="81" t="s">
        <v>111</v>
      </c>
      <c r="V57" s="82">
        <v>13</v>
      </c>
      <c r="W57" s="82">
        <v>10</v>
      </c>
    </row>
    <row r="58" spans="1:28" x14ac:dyDescent="0.7">
      <c r="A58" s="60">
        <v>55</v>
      </c>
      <c r="B58" s="61">
        <v>8</v>
      </c>
      <c r="C58" s="61" t="s">
        <v>93</v>
      </c>
      <c r="D58" s="63" t="s">
        <v>41</v>
      </c>
      <c r="E58" s="80" t="s">
        <v>307</v>
      </c>
      <c r="F58" s="61" t="s">
        <v>105</v>
      </c>
      <c r="G58" s="60">
        <v>30</v>
      </c>
      <c r="H58" s="61" t="s">
        <v>123</v>
      </c>
      <c r="I58" s="353">
        <v>0.98</v>
      </c>
      <c r="J58" s="353">
        <v>0.87</v>
      </c>
      <c r="K58" s="353">
        <v>0.34</v>
      </c>
      <c r="L58" s="353">
        <v>-433904.29</v>
      </c>
      <c r="M58" s="353">
        <v>-4192331.31</v>
      </c>
      <c r="N58" s="39">
        <v>3</v>
      </c>
      <c r="O58" s="65">
        <v>2</v>
      </c>
      <c r="P58" s="65">
        <v>2</v>
      </c>
      <c r="Q58" s="65" t="s">
        <v>341</v>
      </c>
      <c r="R58" s="40">
        <v>7</v>
      </c>
      <c r="S58" s="66">
        <v>-381121.0281818182</v>
      </c>
      <c r="T58" s="66">
        <v>1.1384947507881955</v>
      </c>
      <c r="U58" s="81" t="s">
        <v>109</v>
      </c>
      <c r="V58" s="82">
        <v>5</v>
      </c>
      <c r="W58" s="82">
        <v>3</v>
      </c>
      <c r="AA58" s="83"/>
      <c r="AB58" s="83"/>
    </row>
    <row r="59" spans="1:28" x14ac:dyDescent="0.7">
      <c r="A59" s="60">
        <v>56</v>
      </c>
      <c r="B59" s="61">
        <v>8</v>
      </c>
      <c r="C59" s="61" t="s">
        <v>93</v>
      </c>
      <c r="D59" s="63" t="s">
        <v>42</v>
      </c>
      <c r="E59" s="80" t="s">
        <v>308</v>
      </c>
      <c r="F59" s="61" t="s">
        <v>105</v>
      </c>
      <c r="G59" s="60">
        <v>30</v>
      </c>
      <c r="H59" s="61" t="s">
        <v>123</v>
      </c>
      <c r="I59" s="353">
        <v>1.32</v>
      </c>
      <c r="J59" s="353">
        <v>1.21</v>
      </c>
      <c r="K59" s="353">
        <v>0.61</v>
      </c>
      <c r="L59" s="353">
        <v>6669640.1900000004</v>
      </c>
      <c r="M59" s="353">
        <v>9847432.1999999993</v>
      </c>
      <c r="N59" s="39">
        <v>2</v>
      </c>
      <c r="O59" s="65">
        <v>0</v>
      </c>
      <c r="P59" s="65">
        <v>0</v>
      </c>
      <c r="Q59" s="65" t="s">
        <v>341</v>
      </c>
      <c r="R59" s="40">
        <v>2</v>
      </c>
      <c r="S59" s="66">
        <v>895221.10909090901</v>
      </c>
      <c r="T59" s="66">
        <v>7.4502713600810582</v>
      </c>
      <c r="U59" s="81" t="s">
        <v>109</v>
      </c>
      <c r="V59" s="82">
        <v>5</v>
      </c>
      <c r="W59" s="82">
        <v>4</v>
      </c>
      <c r="AA59" s="83"/>
      <c r="AB59" s="83"/>
    </row>
    <row r="60" spans="1:28" x14ac:dyDescent="0.7">
      <c r="A60" s="60">
        <v>57</v>
      </c>
      <c r="B60" s="61">
        <v>8</v>
      </c>
      <c r="C60" s="61" t="s">
        <v>93</v>
      </c>
      <c r="D60" s="63" t="s">
        <v>74</v>
      </c>
      <c r="E60" s="80" t="s">
        <v>309</v>
      </c>
      <c r="F60" s="61" t="s">
        <v>106</v>
      </c>
      <c r="G60" s="60">
        <v>266</v>
      </c>
      <c r="H60" s="61" t="s">
        <v>130</v>
      </c>
      <c r="I60" s="353">
        <v>1.19</v>
      </c>
      <c r="J60" s="353">
        <v>1.03</v>
      </c>
      <c r="K60" s="353">
        <v>0.43</v>
      </c>
      <c r="L60" s="353">
        <v>40079364.189999998</v>
      </c>
      <c r="M60" s="353">
        <v>95039050.609999999</v>
      </c>
      <c r="N60" s="39">
        <v>2</v>
      </c>
      <c r="O60" s="65">
        <v>0</v>
      </c>
      <c r="P60" s="65">
        <v>0</v>
      </c>
      <c r="Q60" s="65" t="s">
        <v>341</v>
      </c>
      <c r="R60" s="40">
        <v>2</v>
      </c>
      <c r="S60" s="66">
        <v>8639913.6918181814</v>
      </c>
      <c r="T60" s="66">
        <v>4.6388616390872421</v>
      </c>
      <c r="U60" s="81" t="s">
        <v>114</v>
      </c>
      <c r="V60" s="82">
        <v>15</v>
      </c>
      <c r="W60" s="82">
        <v>12</v>
      </c>
      <c r="AA60" s="83"/>
      <c r="AB60" s="83"/>
    </row>
    <row r="61" spans="1:28" x14ac:dyDescent="0.7">
      <c r="A61" s="60">
        <v>58</v>
      </c>
      <c r="B61" s="61">
        <v>8</v>
      </c>
      <c r="C61" s="61" t="s">
        <v>93</v>
      </c>
      <c r="D61" s="63" t="s">
        <v>79</v>
      </c>
      <c r="E61" s="80" t="s">
        <v>310</v>
      </c>
      <c r="F61" s="61" t="s">
        <v>105</v>
      </c>
      <c r="G61" s="60">
        <v>30</v>
      </c>
      <c r="H61" s="61" t="s">
        <v>123</v>
      </c>
      <c r="I61" s="353">
        <v>5.27</v>
      </c>
      <c r="J61" s="353">
        <v>4.95</v>
      </c>
      <c r="K61" s="353">
        <v>3.58</v>
      </c>
      <c r="L61" s="353">
        <v>40659585.840000004</v>
      </c>
      <c r="M61" s="353">
        <v>14387578.41</v>
      </c>
      <c r="N61" s="39">
        <v>0</v>
      </c>
      <c r="O61" s="65">
        <v>0</v>
      </c>
      <c r="P61" s="65">
        <v>0</v>
      </c>
      <c r="Q61" s="65" t="s">
        <v>341</v>
      </c>
      <c r="R61" s="40">
        <v>0</v>
      </c>
      <c r="S61" s="66">
        <v>1307961.6736363636</v>
      </c>
      <c r="T61" s="66">
        <v>31.086221148177223</v>
      </c>
      <c r="U61" s="81" t="s">
        <v>109</v>
      </c>
      <c r="V61" s="82">
        <v>5</v>
      </c>
      <c r="W61" s="82">
        <v>3</v>
      </c>
      <c r="AA61" s="83"/>
      <c r="AB61" s="83"/>
    </row>
    <row r="62" spans="1:28" x14ac:dyDescent="0.7">
      <c r="A62" s="60">
        <v>59</v>
      </c>
      <c r="B62" s="61">
        <v>8</v>
      </c>
      <c r="C62" s="61" t="s">
        <v>93</v>
      </c>
      <c r="D62" s="63" t="s">
        <v>83</v>
      </c>
      <c r="E62" s="80" t="s">
        <v>311</v>
      </c>
      <c r="F62" s="61" t="s">
        <v>105</v>
      </c>
      <c r="G62" s="60">
        <v>15</v>
      </c>
      <c r="H62" s="61" t="s">
        <v>126</v>
      </c>
      <c r="I62" s="353">
        <v>1.1000000000000001</v>
      </c>
      <c r="J62" s="353">
        <v>1.01</v>
      </c>
      <c r="K62" s="353">
        <v>0.37</v>
      </c>
      <c r="L62" s="353">
        <v>2388651.85</v>
      </c>
      <c r="M62" s="353">
        <v>4505243.1399999997</v>
      </c>
      <c r="N62" s="39">
        <v>2</v>
      </c>
      <c r="O62" s="65">
        <v>0</v>
      </c>
      <c r="P62" s="65">
        <v>0</v>
      </c>
      <c r="Q62" s="65" t="s">
        <v>341</v>
      </c>
      <c r="R62" s="40">
        <v>2</v>
      </c>
      <c r="S62" s="66">
        <v>409567.55818181817</v>
      </c>
      <c r="T62" s="66">
        <v>5.8321314818094372</v>
      </c>
      <c r="U62" s="81" t="s">
        <v>112</v>
      </c>
      <c r="V62" s="82">
        <v>2</v>
      </c>
      <c r="W62" s="82">
        <v>1</v>
      </c>
      <c r="AA62" s="83"/>
      <c r="AB62" s="83"/>
    </row>
    <row r="63" spans="1:28" x14ac:dyDescent="0.7">
      <c r="A63" s="60">
        <v>60</v>
      </c>
      <c r="B63" s="61">
        <v>8</v>
      </c>
      <c r="C63" s="61" t="s">
        <v>93</v>
      </c>
      <c r="D63" s="63" t="s">
        <v>84</v>
      </c>
      <c r="E63" s="80" t="s">
        <v>312</v>
      </c>
      <c r="F63" s="61" t="s">
        <v>105</v>
      </c>
      <c r="G63" s="60">
        <v>30</v>
      </c>
      <c r="H63" s="61" t="s">
        <v>122</v>
      </c>
      <c r="I63" s="353">
        <v>1.81</v>
      </c>
      <c r="J63" s="353">
        <v>1.6</v>
      </c>
      <c r="K63" s="353">
        <v>0.96</v>
      </c>
      <c r="L63" s="353">
        <v>21747976.550000001</v>
      </c>
      <c r="M63" s="353">
        <v>-1579576.27</v>
      </c>
      <c r="N63" s="39">
        <v>0</v>
      </c>
      <c r="O63" s="65">
        <v>1</v>
      </c>
      <c r="P63" s="65">
        <v>0</v>
      </c>
      <c r="Q63" s="65">
        <v>151.4</v>
      </c>
      <c r="R63" s="40">
        <v>1</v>
      </c>
      <c r="S63" s="66">
        <v>-143597.84272727274</v>
      </c>
      <c r="T63" s="66">
        <v>-151.45057987608283</v>
      </c>
      <c r="U63" s="81" t="s">
        <v>109</v>
      </c>
      <c r="V63" s="82">
        <v>6</v>
      </c>
      <c r="W63" s="82">
        <v>4</v>
      </c>
    </row>
    <row r="64" spans="1:28" x14ac:dyDescent="0.7">
      <c r="A64" s="60">
        <v>61</v>
      </c>
      <c r="B64" s="61">
        <v>8</v>
      </c>
      <c r="C64" s="61" t="s">
        <v>93</v>
      </c>
      <c r="D64" s="63" t="s">
        <v>85</v>
      </c>
      <c r="E64" s="80" t="s">
        <v>313</v>
      </c>
      <c r="F64" s="61" t="s">
        <v>105</v>
      </c>
      <c r="G64" s="60">
        <v>30</v>
      </c>
      <c r="H64" s="61" t="s">
        <v>123</v>
      </c>
      <c r="I64" s="353">
        <v>1.55</v>
      </c>
      <c r="J64" s="353">
        <v>1.23</v>
      </c>
      <c r="K64" s="353">
        <v>0.49</v>
      </c>
      <c r="L64" s="353">
        <v>8438360.5299999993</v>
      </c>
      <c r="M64" s="353">
        <v>3929962.22</v>
      </c>
      <c r="N64" s="39">
        <v>1</v>
      </c>
      <c r="O64" s="65">
        <v>0</v>
      </c>
      <c r="P64" s="65">
        <v>0</v>
      </c>
      <c r="Q64" s="65" t="s">
        <v>341</v>
      </c>
      <c r="R64" s="40">
        <v>1</v>
      </c>
      <c r="S64" s="66">
        <v>357269.29272727272</v>
      </c>
      <c r="T64" s="66">
        <v>23.619047877259234</v>
      </c>
      <c r="U64" s="81" t="s">
        <v>109</v>
      </c>
      <c r="V64" s="82">
        <v>5</v>
      </c>
      <c r="W64" s="82">
        <v>4</v>
      </c>
    </row>
    <row r="65" spans="1:23" x14ac:dyDescent="0.7">
      <c r="A65" s="60">
        <v>62</v>
      </c>
      <c r="B65" s="61">
        <v>8</v>
      </c>
      <c r="C65" s="61" t="s">
        <v>90</v>
      </c>
      <c r="D65" s="63" t="s">
        <v>1</v>
      </c>
      <c r="E65" s="80" t="s">
        <v>314</v>
      </c>
      <c r="F65" s="61" t="s">
        <v>106</v>
      </c>
      <c r="G65" s="60">
        <v>353</v>
      </c>
      <c r="H65" s="61" t="s">
        <v>121</v>
      </c>
      <c r="I65" s="353">
        <v>3.97</v>
      </c>
      <c r="J65" s="353">
        <v>3.69</v>
      </c>
      <c r="K65" s="353">
        <v>2.08</v>
      </c>
      <c r="L65" s="353">
        <v>413453142.92000002</v>
      </c>
      <c r="M65" s="353">
        <v>126320557.06</v>
      </c>
      <c r="N65" s="39">
        <v>0</v>
      </c>
      <c r="O65" s="65">
        <v>0</v>
      </c>
      <c r="P65" s="65">
        <v>0</v>
      </c>
      <c r="Q65" s="65" t="s">
        <v>341</v>
      </c>
      <c r="R65" s="40">
        <v>0</v>
      </c>
      <c r="S65" s="66">
        <v>11483687.005454546</v>
      </c>
      <c r="T65" s="66">
        <v>36.003518967698888</v>
      </c>
      <c r="U65" s="81" t="s">
        <v>108</v>
      </c>
      <c r="V65" s="82">
        <v>16</v>
      </c>
      <c r="W65" s="82">
        <v>13</v>
      </c>
    </row>
    <row r="66" spans="1:23" x14ac:dyDescent="0.7">
      <c r="A66" s="60">
        <v>63</v>
      </c>
      <c r="B66" s="61">
        <v>8</v>
      </c>
      <c r="C66" s="61" t="s">
        <v>90</v>
      </c>
      <c r="D66" s="63" t="s">
        <v>6</v>
      </c>
      <c r="E66" s="80" t="s">
        <v>315</v>
      </c>
      <c r="F66" s="61" t="s">
        <v>105</v>
      </c>
      <c r="G66" s="60">
        <v>60</v>
      </c>
      <c r="H66" s="61" t="s">
        <v>124</v>
      </c>
      <c r="I66" s="353">
        <v>1.3</v>
      </c>
      <c r="J66" s="353">
        <v>1.0900000000000001</v>
      </c>
      <c r="K66" s="353">
        <v>0.74</v>
      </c>
      <c r="L66" s="353">
        <v>12265495.970000001</v>
      </c>
      <c r="M66" s="353">
        <v>-7069161.9000000004</v>
      </c>
      <c r="N66" s="39">
        <v>2</v>
      </c>
      <c r="O66" s="65">
        <v>1</v>
      </c>
      <c r="P66" s="65">
        <v>0</v>
      </c>
      <c r="Q66" s="65">
        <v>19</v>
      </c>
      <c r="R66" s="40">
        <v>3</v>
      </c>
      <c r="S66" s="66">
        <v>-642651.0818181819</v>
      </c>
      <c r="T66" s="66">
        <v>-19.085778141536125</v>
      </c>
      <c r="U66" s="81" t="s">
        <v>110</v>
      </c>
      <c r="V66" s="82">
        <v>10</v>
      </c>
      <c r="W66" s="82">
        <v>9</v>
      </c>
    </row>
    <row r="67" spans="1:23" x14ac:dyDescent="0.7">
      <c r="A67" s="60">
        <v>64</v>
      </c>
      <c r="B67" s="61">
        <v>8</v>
      </c>
      <c r="C67" s="61" t="s">
        <v>90</v>
      </c>
      <c r="D67" s="63" t="s">
        <v>7</v>
      </c>
      <c r="E67" s="80" t="s">
        <v>316</v>
      </c>
      <c r="F67" s="61" t="s">
        <v>105</v>
      </c>
      <c r="G67" s="60">
        <v>40</v>
      </c>
      <c r="H67" s="61" t="s">
        <v>122</v>
      </c>
      <c r="I67" s="353">
        <v>1.77</v>
      </c>
      <c r="J67" s="353">
        <v>1.53</v>
      </c>
      <c r="K67" s="353">
        <v>1.1499999999999999</v>
      </c>
      <c r="L67" s="353">
        <v>14744200.109999999</v>
      </c>
      <c r="M67" s="353">
        <v>2580580.16</v>
      </c>
      <c r="N67" s="39">
        <v>0</v>
      </c>
      <c r="O67" s="65">
        <v>0</v>
      </c>
      <c r="P67" s="65">
        <v>0</v>
      </c>
      <c r="Q67" s="65" t="s">
        <v>341</v>
      </c>
      <c r="R67" s="40">
        <v>0</v>
      </c>
      <c r="S67" s="66">
        <v>234598.19636363638</v>
      </c>
      <c r="T67" s="66">
        <v>62.848736002837434</v>
      </c>
      <c r="U67" s="81" t="s">
        <v>109</v>
      </c>
      <c r="V67" s="82">
        <v>6</v>
      </c>
      <c r="W67" s="82">
        <v>7</v>
      </c>
    </row>
    <row r="68" spans="1:23" x14ac:dyDescent="0.7">
      <c r="A68" s="60">
        <v>65</v>
      </c>
      <c r="B68" s="61">
        <v>8</v>
      </c>
      <c r="C68" s="61" t="s">
        <v>90</v>
      </c>
      <c r="D68" s="63" t="s">
        <v>8</v>
      </c>
      <c r="E68" s="80" t="s">
        <v>317</v>
      </c>
      <c r="F68" s="61" t="s">
        <v>105</v>
      </c>
      <c r="G68" s="60">
        <v>90</v>
      </c>
      <c r="H68" s="61" t="s">
        <v>128</v>
      </c>
      <c r="I68" s="353">
        <v>0.97</v>
      </c>
      <c r="J68" s="353">
        <v>0.85</v>
      </c>
      <c r="K68" s="353">
        <v>0.44</v>
      </c>
      <c r="L68" s="353">
        <v>-1712511.5</v>
      </c>
      <c r="M68" s="353">
        <v>535988.1</v>
      </c>
      <c r="N68" s="39">
        <v>3</v>
      </c>
      <c r="O68" s="65">
        <v>1</v>
      </c>
      <c r="P68" s="65">
        <v>2</v>
      </c>
      <c r="Q68" s="65">
        <v>35.1</v>
      </c>
      <c r="R68" s="40">
        <v>6</v>
      </c>
      <c r="S68" s="66">
        <v>48726.19090909091</v>
      </c>
      <c r="T68" s="66">
        <v>-35.145605844607367</v>
      </c>
      <c r="U68" s="81" t="s">
        <v>111</v>
      </c>
      <c r="V68" s="82">
        <v>12</v>
      </c>
      <c r="W68" s="82">
        <v>10</v>
      </c>
    </row>
    <row r="69" spans="1:23" x14ac:dyDescent="0.7">
      <c r="A69" s="60">
        <v>66</v>
      </c>
      <c r="B69" s="61">
        <v>8</v>
      </c>
      <c r="C69" s="61" t="s">
        <v>90</v>
      </c>
      <c r="D69" s="63" t="s">
        <v>9</v>
      </c>
      <c r="E69" s="80" t="s">
        <v>318</v>
      </c>
      <c r="F69" s="61" t="s">
        <v>105</v>
      </c>
      <c r="G69" s="60">
        <v>40</v>
      </c>
      <c r="H69" s="61" t="s">
        <v>124</v>
      </c>
      <c r="I69" s="353">
        <v>0.99</v>
      </c>
      <c r="J69" s="353">
        <v>0.79</v>
      </c>
      <c r="K69" s="353">
        <v>0.56999999999999995</v>
      </c>
      <c r="L69" s="353">
        <v>-9900.82</v>
      </c>
      <c r="M69" s="353">
        <v>-14493013.18</v>
      </c>
      <c r="N69" s="39">
        <v>3</v>
      </c>
      <c r="O69" s="65">
        <v>2</v>
      </c>
      <c r="P69" s="65">
        <v>2</v>
      </c>
      <c r="Q69" s="65" t="s">
        <v>341</v>
      </c>
      <c r="R69" s="40">
        <v>7</v>
      </c>
      <c r="S69" s="66">
        <v>-1317546.6527272726</v>
      </c>
      <c r="T69" s="66">
        <v>7.5145877980909975E-3</v>
      </c>
      <c r="U69" s="81" t="s">
        <v>110</v>
      </c>
      <c r="V69" s="82">
        <v>10</v>
      </c>
      <c r="W69" s="82">
        <v>7</v>
      </c>
    </row>
    <row r="70" spans="1:23" x14ac:dyDescent="0.7">
      <c r="A70" s="60">
        <v>67</v>
      </c>
      <c r="B70" s="61">
        <v>8</v>
      </c>
      <c r="C70" s="61" t="s">
        <v>90</v>
      </c>
      <c r="D70" s="63" t="s">
        <v>80</v>
      </c>
      <c r="E70" s="80" t="s">
        <v>319</v>
      </c>
      <c r="F70" s="61" t="s">
        <v>105</v>
      </c>
      <c r="G70" s="60">
        <v>30</v>
      </c>
      <c r="H70" s="61" t="s">
        <v>123</v>
      </c>
      <c r="I70" s="353">
        <v>1.19</v>
      </c>
      <c r="J70" s="353">
        <v>1.03</v>
      </c>
      <c r="K70" s="353">
        <v>0.7</v>
      </c>
      <c r="L70" s="353">
        <v>5076217.32</v>
      </c>
      <c r="M70" s="353">
        <v>-12109421.01</v>
      </c>
      <c r="N70" s="39">
        <v>2</v>
      </c>
      <c r="O70" s="65">
        <v>1</v>
      </c>
      <c r="P70" s="65">
        <v>1</v>
      </c>
      <c r="Q70" s="65">
        <v>4.5999999999999996</v>
      </c>
      <c r="R70" s="40">
        <v>4</v>
      </c>
      <c r="S70" s="66">
        <v>-1100856.4554545453</v>
      </c>
      <c r="T70" s="66">
        <v>-4.6111527936710175</v>
      </c>
      <c r="U70" s="81" t="s">
        <v>109</v>
      </c>
      <c r="V70" s="82">
        <v>5</v>
      </c>
      <c r="W70" s="82">
        <v>5</v>
      </c>
    </row>
    <row r="71" spans="1:23" x14ac:dyDescent="0.7">
      <c r="A71" s="60">
        <v>68</v>
      </c>
      <c r="B71" s="61">
        <v>8</v>
      </c>
      <c r="C71" s="61" t="s">
        <v>91</v>
      </c>
      <c r="D71" s="63" t="s">
        <v>0</v>
      </c>
      <c r="E71" s="80" t="s">
        <v>320</v>
      </c>
      <c r="F71" s="61" t="s">
        <v>104</v>
      </c>
      <c r="G71" s="60">
        <v>1143</v>
      </c>
      <c r="H71" s="61" t="s">
        <v>132</v>
      </c>
      <c r="I71" s="353">
        <v>2.34</v>
      </c>
      <c r="J71" s="353">
        <v>2.11</v>
      </c>
      <c r="K71" s="353">
        <v>1.18</v>
      </c>
      <c r="L71" s="353">
        <v>1356939047.04</v>
      </c>
      <c r="M71" s="353">
        <v>127957052.31999999</v>
      </c>
      <c r="N71" s="39">
        <v>0</v>
      </c>
      <c r="O71" s="65">
        <v>0</v>
      </c>
      <c r="P71" s="65">
        <v>0</v>
      </c>
      <c r="Q71" s="65" t="s">
        <v>341</v>
      </c>
      <c r="R71" s="40">
        <v>0</v>
      </c>
      <c r="S71" s="66">
        <v>11632459.301818181</v>
      </c>
      <c r="T71" s="66">
        <v>116.65108914912835</v>
      </c>
      <c r="U71" s="81" t="s">
        <v>113</v>
      </c>
      <c r="V71" s="82">
        <v>20</v>
      </c>
      <c r="W71" s="82">
        <v>14</v>
      </c>
    </row>
    <row r="72" spans="1:23" x14ac:dyDescent="0.7">
      <c r="A72" s="60">
        <v>69</v>
      </c>
      <c r="B72" s="61">
        <v>8</v>
      </c>
      <c r="C72" s="61" t="s">
        <v>91</v>
      </c>
      <c r="D72" s="63" t="s">
        <v>10</v>
      </c>
      <c r="E72" s="80" t="s">
        <v>321</v>
      </c>
      <c r="F72" s="61" t="s">
        <v>105</v>
      </c>
      <c r="G72" s="60">
        <v>60</v>
      </c>
      <c r="H72" s="61" t="s">
        <v>124</v>
      </c>
      <c r="I72" s="353">
        <v>0.91</v>
      </c>
      <c r="J72" s="353">
        <v>0.71</v>
      </c>
      <c r="K72" s="353">
        <v>0.34</v>
      </c>
      <c r="L72" s="353">
        <v>-2742004.3</v>
      </c>
      <c r="M72" s="353">
        <v>1343131.15</v>
      </c>
      <c r="N72" s="39">
        <v>3</v>
      </c>
      <c r="O72" s="65">
        <v>1</v>
      </c>
      <c r="P72" s="65">
        <v>2</v>
      </c>
      <c r="Q72" s="65">
        <v>22.4</v>
      </c>
      <c r="R72" s="40">
        <v>6</v>
      </c>
      <c r="S72" s="66">
        <v>122102.8318181818</v>
      </c>
      <c r="T72" s="66">
        <v>-22.456516848708336</v>
      </c>
      <c r="U72" s="81" t="s">
        <v>110</v>
      </c>
      <c r="V72" s="82">
        <v>10</v>
      </c>
      <c r="W72" s="82">
        <v>8</v>
      </c>
    </row>
    <row r="73" spans="1:23" x14ac:dyDescent="0.7">
      <c r="A73" s="60">
        <v>70</v>
      </c>
      <c r="B73" s="61">
        <v>8</v>
      </c>
      <c r="C73" s="61" t="s">
        <v>91</v>
      </c>
      <c r="D73" s="63" t="s">
        <v>11</v>
      </c>
      <c r="E73" s="80" t="s">
        <v>322</v>
      </c>
      <c r="F73" s="61" t="s">
        <v>105</v>
      </c>
      <c r="G73" s="60">
        <v>60</v>
      </c>
      <c r="H73" s="61" t="s">
        <v>186</v>
      </c>
      <c r="I73" s="353">
        <v>0.9</v>
      </c>
      <c r="J73" s="353">
        <v>0.63</v>
      </c>
      <c r="K73" s="353">
        <v>0.32</v>
      </c>
      <c r="L73" s="353">
        <v>-2816631.21</v>
      </c>
      <c r="M73" s="353">
        <v>3587102.7200000002</v>
      </c>
      <c r="N73" s="39">
        <v>3</v>
      </c>
      <c r="O73" s="65">
        <v>1</v>
      </c>
      <c r="P73" s="65">
        <v>2</v>
      </c>
      <c r="Q73" s="65">
        <v>8.6</v>
      </c>
      <c r="R73" s="40">
        <v>6</v>
      </c>
      <c r="S73" s="66">
        <v>326100.24727272731</v>
      </c>
      <c r="T73" s="66">
        <v>-8.6373170016162781</v>
      </c>
      <c r="U73" s="81" t="s">
        <v>110</v>
      </c>
      <c r="V73" s="82">
        <v>9</v>
      </c>
      <c r="W73" s="82">
        <v>8</v>
      </c>
    </row>
    <row r="74" spans="1:23" x14ac:dyDescent="0.7">
      <c r="A74" s="60">
        <v>71</v>
      </c>
      <c r="B74" s="61">
        <v>8</v>
      </c>
      <c r="C74" s="61" t="s">
        <v>91</v>
      </c>
      <c r="D74" s="63" t="s">
        <v>12</v>
      </c>
      <c r="E74" s="80" t="s">
        <v>323</v>
      </c>
      <c r="F74" s="61" t="s">
        <v>106</v>
      </c>
      <c r="G74" s="60">
        <v>280</v>
      </c>
      <c r="H74" s="61" t="s">
        <v>121</v>
      </c>
      <c r="I74" s="353">
        <v>1.37</v>
      </c>
      <c r="J74" s="353">
        <v>1.25</v>
      </c>
      <c r="K74" s="353">
        <v>0.7</v>
      </c>
      <c r="L74" s="353">
        <v>80486511.920000002</v>
      </c>
      <c r="M74" s="353">
        <v>-7746546.7000000002</v>
      </c>
      <c r="N74" s="39">
        <v>2</v>
      </c>
      <c r="O74" s="65">
        <v>1</v>
      </c>
      <c r="P74" s="65">
        <v>0</v>
      </c>
      <c r="Q74" s="65">
        <v>114.2</v>
      </c>
      <c r="R74" s="40">
        <v>3</v>
      </c>
      <c r="S74" s="66">
        <v>-704231.51818181819</v>
      </c>
      <c r="T74" s="66">
        <v>-114.28984622528642</v>
      </c>
      <c r="U74" s="81" t="s">
        <v>108</v>
      </c>
      <c r="V74" s="82">
        <v>16</v>
      </c>
      <c r="W74" s="82">
        <v>12</v>
      </c>
    </row>
    <row r="75" spans="1:23" x14ac:dyDescent="0.7">
      <c r="A75" s="60">
        <v>72</v>
      </c>
      <c r="B75" s="61">
        <v>8</v>
      </c>
      <c r="C75" s="61" t="s">
        <v>91</v>
      </c>
      <c r="D75" s="63" t="s">
        <v>13</v>
      </c>
      <c r="E75" s="80" t="s">
        <v>324</v>
      </c>
      <c r="F75" s="61" t="s">
        <v>105</v>
      </c>
      <c r="G75" s="60">
        <v>8</v>
      </c>
      <c r="H75" s="61" t="s">
        <v>126</v>
      </c>
      <c r="I75" s="353">
        <v>4.3899999999999997</v>
      </c>
      <c r="J75" s="353">
        <v>4.03</v>
      </c>
      <c r="K75" s="353">
        <v>2.95</v>
      </c>
      <c r="L75" s="353">
        <v>11666533.550000001</v>
      </c>
      <c r="M75" s="353">
        <v>2148124.4</v>
      </c>
      <c r="N75" s="39">
        <v>0</v>
      </c>
      <c r="O75" s="65">
        <v>0</v>
      </c>
      <c r="P75" s="65">
        <v>0</v>
      </c>
      <c r="Q75" s="65" t="s">
        <v>341</v>
      </c>
      <c r="R75" s="40">
        <v>0</v>
      </c>
      <c r="S75" s="66">
        <v>195284.03636363635</v>
      </c>
      <c r="T75" s="66">
        <v>59.741358112221072</v>
      </c>
      <c r="U75" s="81" t="s">
        <v>112</v>
      </c>
      <c r="V75" s="82">
        <v>2</v>
      </c>
      <c r="W75" s="82">
        <v>1</v>
      </c>
    </row>
    <row r="76" spans="1:23" x14ac:dyDescent="0.7">
      <c r="A76" s="60">
        <v>73</v>
      </c>
      <c r="B76" s="61">
        <v>8</v>
      </c>
      <c r="C76" s="61" t="s">
        <v>91</v>
      </c>
      <c r="D76" s="63" t="s">
        <v>14</v>
      </c>
      <c r="E76" s="355" t="s">
        <v>325</v>
      </c>
      <c r="F76" s="61" t="s">
        <v>105</v>
      </c>
      <c r="G76" s="60">
        <v>40</v>
      </c>
      <c r="H76" s="61" t="s">
        <v>122</v>
      </c>
      <c r="I76" s="353">
        <v>0.96</v>
      </c>
      <c r="J76" s="353">
        <v>0.84</v>
      </c>
      <c r="K76" s="356">
        <v>0.57999999999999996</v>
      </c>
      <c r="L76" s="353">
        <v>-1180180.56</v>
      </c>
      <c r="M76" s="353">
        <v>2931464.83</v>
      </c>
      <c r="N76" s="39">
        <v>3</v>
      </c>
      <c r="O76" s="65">
        <v>1</v>
      </c>
      <c r="P76" s="65">
        <v>1</v>
      </c>
      <c r="Q76" s="65">
        <v>4.4000000000000004</v>
      </c>
      <c r="R76" s="40">
        <v>5</v>
      </c>
      <c r="S76" s="66">
        <v>266496.80272727273</v>
      </c>
      <c r="T76" s="66">
        <v>-4.4284980079396004</v>
      </c>
      <c r="U76" s="81" t="s">
        <v>109</v>
      </c>
      <c r="V76" s="82">
        <v>6</v>
      </c>
      <c r="W76" s="82">
        <v>7</v>
      </c>
    </row>
    <row r="77" spans="1:23" x14ac:dyDescent="0.7">
      <c r="A77" s="60">
        <v>74</v>
      </c>
      <c r="B77" s="61">
        <v>8</v>
      </c>
      <c r="C77" s="61" t="s">
        <v>91</v>
      </c>
      <c r="D77" s="63" t="s">
        <v>15</v>
      </c>
      <c r="E77" s="80" t="s">
        <v>326</v>
      </c>
      <c r="F77" s="61" t="s">
        <v>105</v>
      </c>
      <c r="G77" s="60">
        <v>137</v>
      </c>
      <c r="H77" s="61" t="s">
        <v>125</v>
      </c>
      <c r="I77" s="353">
        <v>1.05</v>
      </c>
      <c r="J77" s="353">
        <v>0.92</v>
      </c>
      <c r="K77" s="353">
        <v>0.45</v>
      </c>
      <c r="L77" s="353">
        <v>5182403.7</v>
      </c>
      <c r="M77" s="353">
        <v>13829406.220000001</v>
      </c>
      <c r="N77" s="39">
        <v>3</v>
      </c>
      <c r="O77" s="65">
        <v>0</v>
      </c>
      <c r="P77" s="65">
        <v>0</v>
      </c>
      <c r="Q77" s="65" t="s">
        <v>341</v>
      </c>
      <c r="R77" s="40">
        <v>3</v>
      </c>
      <c r="S77" s="66">
        <v>1257218.7472727273</v>
      </c>
      <c r="T77" s="66">
        <v>4.1221177390506938</v>
      </c>
      <c r="U77" s="81" t="s">
        <v>111</v>
      </c>
      <c r="V77" s="82">
        <v>13</v>
      </c>
      <c r="W77" s="82">
        <v>11</v>
      </c>
    </row>
    <row r="78" spans="1:23" x14ac:dyDescent="0.7">
      <c r="A78" s="60">
        <v>75</v>
      </c>
      <c r="B78" s="61">
        <v>8</v>
      </c>
      <c r="C78" s="61" t="s">
        <v>91</v>
      </c>
      <c r="D78" s="63" t="s">
        <v>16</v>
      </c>
      <c r="E78" s="80" t="s">
        <v>327</v>
      </c>
      <c r="F78" s="61" t="s">
        <v>105</v>
      </c>
      <c r="G78" s="60">
        <v>30</v>
      </c>
      <c r="H78" s="61" t="s">
        <v>123</v>
      </c>
      <c r="I78" s="353">
        <v>1.1499999999999999</v>
      </c>
      <c r="J78" s="353">
        <v>0.95</v>
      </c>
      <c r="K78" s="353">
        <v>0.69</v>
      </c>
      <c r="L78" s="353">
        <v>2635598.94</v>
      </c>
      <c r="M78" s="353">
        <v>332049.96999999997</v>
      </c>
      <c r="N78" s="39">
        <v>3</v>
      </c>
      <c r="O78" s="65">
        <v>0</v>
      </c>
      <c r="P78" s="65">
        <v>0</v>
      </c>
      <c r="Q78" s="65" t="s">
        <v>341</v>
      </c>
      <c r="R78" s="40">
        <v>3</v>
      </c>
      <c r="S78" s="66">
        <v>30186.360909090905</v>
      </c>
      <c r="T78" s="66">
        <v>87.310919919673552</v>
      </c>
      <c r="U78" s="81" t="s">
        <v>109</v>
      </c>
      <c r="V78" s="82">
        <v>5</v>
      </c>
      <c r="W78" s="82">
        <v>4</v>
      </c>
    </row>
    <row r="79" spans="1:23" x14ac:dyDescent="0.7">
      <c r="A79" s="60">
        <v>76</v>
      </c>
      <c r="B79" s="61">
        <v>8</v>
      </c>
      <c r="C79" s="61" t="s">
        <v>91</v>
      </c>
      <c r="D79" s="63" t="s">
        <v>17</v>
      </c>
      <c r="E79" s="355" t="s">
        <v>328</v>
      </c>
      <c r="F79" s="61" t="s">
        <v>105</v>
      </c>
      <c r="G79" s="60">
        <v>30</v>
      </c>
      <c r="H79" s="61" t="s">
        <v>123</v>
      </c>
      <c r="I79" s="353">
        <v>0.87</v>
      </c>
      <c r="J79" s="353">
        <v>0.69</v>
      </c>
      <c r="K79" s="353">
        <v>0.28999999999999998</v>
      </c>
      <c r="L79" s="353">
        <v>-2540210.9</v>
      </c>
      <c r="M79" s="353">
        <v>3968948.59</v>
      </c>
      <c r="N79" s="39">
        <v>3</v>
      </c>
      <c r="O79" s="65">
        <v>1</v>
      </c>
      <c r="P79" s="65">
        <v>2</v>
      </c>
      <c r="Q79" s="65">
        <v>7</v>
      </c>
      <c r="R79" s="40">
        <v>6</v>
      </c>
      <c r="S79" s="66">
        <v>360813.50818181818</v>
      </c>
      <c r="T79" s="66">
        <v>-7.0402322595969933</v>
      </c>
      <c r="U79" s="81" t="s">
        <v>109</v>
      </c>
      <c r="V79" s="82">
        <v>5</v>
      </c>
      <c r="W79" s="82">
        <v>4</v>
      </c>
    </row>
    <row r="80" spans="1:23" x14ac:dyDescent="0.7">
      <c r="A80" s="60">
        <v>77</v>
      </c>
      <c r="B80" s="61">
        <v>8</v>
      </c>
      <c r="C80" s="61" t="s">
        <v>91</v>
      </c>
      <c r="D80" s="63" t="s">
        <v>18</v>
      </c>
      <c r="E80" s="80" t="s">
        <v>329</v>
      </c>
      <c r="F80" s="61" t="s">
        <v>105</v>
      </c>
      <c r="G80" s="60">
        <v>30</v>
      </c>
      <c r="H80" s="61" t="s">
        <v>122</v>
      </c>
      <c r="I80" s="353">
        <v>1.74</v>
      </c>
      <c r="J80" s="353">
        <v>1.45</v>
      </c>
      <c r="K80" s="353">
        <v>1.0900000000000001</v>
      </c>
      <c r="L80" s="353">
        <v>14524428.619999999</v>
      </c>
      <c r="M80" s="353">
        <v>-5123761.55</v>
      </c>
      <c r="N80" s="39">
        <v>0</v>
      </c>
      <c r="O80" s="65">
        <v>1</v>
      </c>
      <c r="P80" s="65">
        <v>0</v>
      </c>
      <c r="Q80" s="65">
        <v>31.1</v>
      </c>
      <c r="R80" s="40">
        <v>1</v>
      </c>
      <c r="S80" s="66">
        <v>-465796.50454545452</v>
      </c>
      <c r="T80" s="66">
        <v>-31.181918452079412</v>
      </c>
      <c r="U80" s="81" t="s">
        <v>109</v>
      </c>
      <c r="V80" s="82">
        <v>6</v>
      </c>
      <c r="W80" s="82">
        <v>6</v>
      </c>
    </row>
    <row r="81" spans="1:25" x14ac:dyDescent="0.7">
      <c r="A81" s="60">
        <v>78</v>
      </c>
      <c r="B81" s="61">
        <v>8</v>
      </c>
      <c r="C81" s="61" t="s">
        <v>91</v>
      </c>
      <c r="D81" s="63" t="s">
        <v>19</v>
      </c>
      <c r="E81" s="80" t="s">
        <v>330</v>
      </c>
      <c r="F81" s="61" t="s">
        <v>105</v>
      </c>
      <c r="G81" s="60">
        <v>55</v>
      </c>
      <c r="H81" s="61" t="s">
        <v>186</v>
      </c>
      <c r="I81" s="353">
        <v>1.3</v>
      </c>
      <c r="J81" s="353">
        <v>1.1000000000000001</v>
      </c>
      <c r="K81" s="353">
        <v>0.42</v>
      </c>
      <c r="L81" s="353">
        <v>13396146.720000001</v>
      </c>
      <c r="M81" s="353">
        <v>-62926.07</v>
      </c>
      <c r="N81" s="39">
        <v>2</v>
      </c>
      <c r="O81" s="65">
        <v>1</v>
      </c>
      <c r="P81" s="65">
        <v>0</v>
      </c>
      <c r="Q81" s="65">
        <v>2341.6999999999998</v>
      </c>
      <c r="R81" s="40">
        <v>3</v>
      </c>
      <c r="S81" s="66">
        <v>-5720.5518181818179</v>
      </c>
      <c r="T81" s="66">
        <v>-2341.7577789301004</v>
      </c>
      <c r="U81" s="81" t="s">
        <v>110</v>
      </c>
      <c r="V81" s="82">
        <v>9</v>
      </c>
      <c r="W81" s="82">
        <v>8</v>
      </c>
    </row>
    <row r="82" spans="1:25" x14ac:dyDescent="0.7">
      <c r="A82" s="60">
        <v>79</v>
      </c>
      <c r="B82" s="61">
        <v>8</v>
      </c>
      <c r="C82" s="61" t="s">
        <v>91</v>
      </c>
      <c r="D82" s="63" t="s">
        <v>20</v>
      </c>
      <c r="E82" s="80" t="s">
        <v>331</v>
      </c>
      <c r="F82" s="61" t="s">
        <v>105</v>
      </c>
      <c r="G82" s="60">
        <v>126</v>
      </c>
      <c r="H82" s="61" t="s">
        <v>125</v>
      </c>
      <c r="I82" s="353">
        <v>0.95</v>
      </c>
      <c r="J82" s="353">
        <v>0.8</v>
      </c>
      <c r="K82" s="353">
        <v>0.52</v>
      </c>
      <c r="L82" s="353">
        <v>-4088362.63</v>
      </c>
      <c r="M82" s="353">
        <v>-4249733.68</v>
      </c>
      <c r="N82" s="39">
        <v>3</v>
      </c>
      <c r="O82" s="65">
        <v>2</v>
      </c>
      <c r="P82" s="65">
        <v>2</v>
      </c>
      <c r="Q82" s="65" t="s">
        <v>341</v>
      </c>
      <c r="R82" s="40">
        <v>7</v>
      </c>
      <c r="S82" s="66">
        <v>-386339.42545454542</v>
      </c>
      <c r="T82" s="66">
        <v>10.58230757885986</v>
      </c>
      <c r="U82" s="81" t="s">
        <v>111</v>
      </c>
      <c r="V82" s="82">
        <v>13</v>
      </c>
      <c r="W82" s="82">
        <v>11</v>
      </c>
    </row>
    <row r="83" spans="1:25" x14ac:dyDescent="0.7">
      <c r="A83" s="60">
        <v>80</v>
      </c>
      <c r="B83" s="61">
        <v>8</v>
      </c>
      <c r="C83" s="61" t="s">
        <v>91</v>
      </c>
      <c r="D83" s="63" t="s">
        <v>21</v>
      </c>
      <c r="E83" s="80" t="s">
        <v>332</v>
      </c>
      <c r="F83" s="61" t="s">
        <v>105</v>
      </c>
      <c r="G83" s="60">
        <v>60</v>
      </c>
      <c r="H83" s="61" t="s">
        <v>122</v>
      </c>
      <c r="I83" s="353">
        <v>2.11</v>
      </c>
      <c r="J83" s="353">
        <v>1.95</v>
      </c>
      <c r="K83" s="353">
        <v>1.57</v>
      </c>
      <c r="L83" s="353">
        <v>39341922.950000003</v>
      </c>
      <c r="M83" s="353">
        <v>-3197755.5</v>
      </c>
      <c r="N83" s="39">
        <v>0</v>
      </c>
      <c r="O83" s="65">
        <v>1</v>
      </c>
      <c r="P83" s="65">
        <v>0</v>
      </c>
      <c r="Q83" s="65">
        <v>135.30000000000001</v>
      </c>
      <c r="R83" s="40">
        <v>1</v>
      </c>
      <c r="S83" s="66">
        <v>-290705.04545454547</v>
      </c>
      <c r="T83" s="66">
        <v>-135.33278340073218</v>
      </c>
      <c r="U83" s="81" t="s">
        <v>109</v>
      </c>
      <c r="V83" s="82">
        <v>6</v>
      </c>
      <c r="W83" s="82">
        <v>8</v>
      </c>
    </row>
    <row r="84" spans="1:25" x14ac:dyDescent="0.7">
      <c r="A84" s="60">
        <v>81</v>
      </c>
      <c r="B84" s="61">
        <v>8</v>
      </c>
      <c r="C84" s="61" t="s">
        <v>91</v>
      </c>
      <c r="D84" s="63" t="s">
        <v>22</v>
      </c>
      <c r="E84" s="80" t="s">
        <v>333</v>
      </c>
      <c r="F84" s="61" t="s">
        <v>105</v>
      </c>
      <c r="G84" s="60">
        <v>114</v>
      </c>
      <c r="H84" s="61" t="s">
        <v>125</v>
      </c>
      <c r="I84" s="353">
        <v>1.17</v>
      </c>
      <c r="J84" s="353">
        <v>0.99</v>
      </c>
      <c r="K84" s="353">
        <v>0.61</v>
      </c>
      <c r="L84" s="353">
        <v>9230352.6500000004</v>
      </c>
      <c r="M84" s="353">
        <v>-9140844.4800000004</v>
      </c>
      <c r="N84" s="39">
        <v>2</v>
      </c>
      <c r="O84" s="65">
        <v>1</v>
      </c>
      <c r="P84" s="65">
        <v>0</v>
      </c>
      <c r="Q84" s="65">
        <v>11.1</v>
      </c>
      <c r="R84" s="40">
        <v>3</v>
      </c>
      <c r="S84" s="66">
        <v>-830985.86181818182</v>
      </c>
      <c r="T84" s="66">
        <v>-11.107713228482803</v>
      </c>
      <c r="U84" s="81" t="s">
        <v>111</v>
      </c>
      <c r="V84" s="82">
        <v>13</v>
      </c>
      <c r="W84" s="82">
        <v>10</v>
      </c>
    </row>
    <row r="85" spans="1:25" x14ac:dyDescent="0.7">
      <c r="A85" s="60">
        <v>82</v>
      </c>
      <c r="B85" s="61">
        <v>8</v>
      </c>
      <c r="C85" s="61" t="s">
        <v>91</v>
      </c>
      <c r="D85" s="63" t="s">
        <v>23</v>
      </c>
      <c r="E85" s="80" t="s">
        <v>334</v>
      </c>
      <c r="F85" s="61" t="s">
        <v>105</v>
      </c>
      <c r="G85" s="60">
        <v>30</v>
      </c>
      <c r="H85" s="61" t="s">
        <v>123</v>
      </c>
      <c r="I85" s="353">
        <v>0.99</v>
      </c>
      <c r="J85" s="353">
        <v>0.87</v>
      </c>
      <c r="K85" s="353">
        <v>0.66</v>
      </c>
      <c r="L85" s="353">
        <v>-150373.91</v>
      </c>
      <c r="M85" s="353">
        <v>-3161311.87</v>
      </c>
      <c r="N85" s="39">
        <v>3</v>
      </c>
      <c r="O85" s="65">
        <v>2</v>
      </c>
      <c r="P85" s="65">
        <v>2</v>
      </c>
      <c r="Q85" s="65" t="s">
        <v>341</v>
      </c>
      <c r="R85" s="40">
        <v>7</v>
      </c>
      <c r="S85" s="66">
        <v>-287391.98818181822</v>
      </c>
      <c r="T85" s="66">
        <v>0.52323626330482853</v>
      </c>
      <c r="U85" s="81" t="s">
        <v>109</v>
      </c>
      <c r="V85" s="82">
        <v>5</v>
      </c>
      <c r="W85" s="82">
        <v>3</v>
      </c>
    </row>
    <row r="86" spans="1:25" x14ac:dyDescent="0.7">
      <c r="A86" s="60">
        <v>83</v>
      </c>
      <c r="B86" s="61">
        <v>8</v>
      </c>
      <c r="C86" s="61" t="s">
        <v>91</v>
      </c>
      <c r="D86" s="63" t="s">
        <v>24</v>
      </c>
      <c r="E86" s="80" t="s">
        <v>335</v>
      </c>
      <c r="F86" s="61" t="s">
        <v>105</v>
      </c>
      <c r="G86" s="60">
        <v>30</v>
      </c>
      <c r="H86" s="61" t="s">
        <v>123</v>
      </c>
      <c r="I86" s="353">
        <v>1.1000000000000001</v>
      </c>
      <c r="J86" s="353">
        <v>0.99</v>
      </c>
      <c r="K86" s="353">
        <v>0.45</v>
      </c>
      <c r="L86" s="353">
        <v>2570203.0299999998</v>
      </c>
      <c r="M86" s="353">
        <v>-2789158</v>
      </c>
      <c r="N86" s="39">
        <v>2</v>
      </c>
      <c r="O86" s="65">
        <v>1</v>
      </c>
      <c r="P86" s="65">
        <v>0</v>
      </c>
      <c r="Q86" s="65">
        <v>10.1</v>
      </c>
      <c r="R86" s="40">
        <v>3</v>
      </c>
      <c r="S86" s="66">
        <v>-253559.81818181818</v>
      </c>
      <c r="T86" s="66">
        <v>-10.136476072707246</v>
      </c>
      <c r="U86" s="81" t="s">
        <v>109</v>
      </c>
      <c r="V86" s="82">
        <v>5</v>
      </c>
      <c r="W86" s="82">
        <v>3</v>
      </c>
    </row>
    <row r="87" spans="1:25" x14ac:dyDescent="0.7">
      <c r="A87" s="60">
        <v>84</v>
      </c>
      <c r="B87" s="61">
        <v>8</v>
      </c>
      <c r="C87" s="61" t="s">
        <v>91</v>
      </c>
      <c r="D87" s="63" t="s">
        <v>25</v>
      </c>
      <c r="E87" s="80" t="s">
        <v>336</v>
      </c>
      <c r="F87" s="61" t="s">
        <v>105</v>
      </c>
      <c r="G87" s="60">
        <v>30</v>
      </c>
      <c r="H87" s="61" t="s">
        <v>123</v>
      </c>
      <c r="I87" s="353">
        <v>1.3</v>
      </c>
      <c r="J87" s="353">
        <v>1.05</v>
      </c>
      <c r="K87" s="353">
        <v>0.74</v>
      </c>
      <c r="L87" s="353">
        <v>6096917.2199999997</v>
      </c>
      <c r="M87" s="353">
        <v>3140509.6</v>
      </c>
      <c r="N87" s="39">
        <v>2</v>
      </c>
      <c r="O87" s="65">
        <v>0</v>
      </c>
      <c r="P87" s="65">
        <v>0</v>
      </c>
      <c r="Q87" s="65" t="s">
        <v>341</v>
      </c>
      <c r="R87" s="40">
        <v>2</v>
      </c>
      <c r="S87" s="66">
        <v>285500.87272727274</v>
      </c>
      <c r="T87" s="66">
        <v>21.355161410746838</v>
      </c>
      <c r="U87" s="81" t="s">
        <v>109</v>
      </c>
      <c r="V87" s="82">
        <v>5</v>
      </c>
      <c r="W87" s="82">
        <v>3</v>
      </c>
    </row>
    <row r="88" spans="1:25" x14ac:dyDescent="0.7">
      <c r="A88" s="60">
        <v>85</v>
      </c>
      <c r="B88" s="61">
        <v>8</v>
      </c>
      <c r="C88" s="61" t="s">
        <v>91</v>
      </c>
      <c r="D88" s="63" t="s">
        <v>26</v>
      </c>
      <c r="E88" s="80" t="s">
        <v>337</v>
      </c>
      <c r="F88" s="61" t="s">
        <v>105</v>
      </c>
      <c r="G88" s="60">
        <v>30</v>
      </c>
      <c r="H88" s="61" t="s">
        <v>123</v>
      </c>
      <c r="I88" s="353">
        <v>1.1200000000000001</v>
      </c>
      <c r="J88" s="353">
        <v>1.04</v>
      </c>
      <c r="K88" s="353">
        <v>0.83</v>
      </c>
      <c r="L88" s="353">
        <v>1910633.92</v>
      </c>
      <c r="M88" s="353">
        <v>-955893.06</v>
      </c>
      <c r="N88" s="39">
        <v>1</v>
      </c>
      <c r="O88" s="65">
        <v>1</v>
      </c>
      <c r="P88" s="65">
        <v>0</v>
      </c>
      <c r="Q88" s="65">
        <v>21.9</v>
      </c>
      <c r="R88" s="40">
        <v>2</v>
      </c>
      <c r="S88" s="66">
        <v>-86899.369090909095</v>
      </c>
      <c r="T88" s="66">
        <v>-21.986740985440356</v>
      </c>
      <c r="U88" s="81" t="s">
        <v>109</v>
      </c>
      <c r="V88" s="82">
        <v>5</v>
      </c>
      <c r="W88" s="82">
        <v>3</v>
      </c>
    </row>
    <row r="89" spans="1:25" x14ac:dyDescent="0.7">
      <c r="A89" s="60">
        <v>86</v>
      </c>
      <c r="B89" s="61">
        <v>8</v>
      </c>
      <c r="C89" s="61" t="s">
        <v>91</v>
      </c>
      <c r="D89" s="63" t="s">
        <v>72</v>
      </c>
      <c r="E89" s="80" t="s">
        <v>338</v>
      </c>
      <c r="F89" s="61" t="s">
        <v>105</v>
      </c>
      <c r="G89" s="60">
        <v>139</v>
      </c>
      <c r="H89" s="61" t="s">
        <v>125</v>
      </c>
      <c r="I89" s="353">
        <v>0.93</v>
      </c>
      <c r="J89" s="353">
        <v>0.79</v>
      </c>
      <c r="K89" s="353">
        <v>0.47</v>
      </c>
      <c r="L89" s="353">
        <v>-6983999.9699999997</v>
      </c>
      <c r="M89" s="353">
        <v>11973427.49</v>
      </c>
      <c r="N89" s="39">
        <v>3</v>
      </c>
      <c r="O89" s="65">
        <v>1</v>
      </c>
      <c r="P89" s="65">
        <v>2</v>
      </c>
      <c r="Q89" s="65">
        <v>6.4</v>
      </c>
      <c r="R89" s="40">
        <v>6</v>
      </c>
      <c r="S89" s="66">
        <v>1088493.4081818182</v>
      </c>
      <c r="T89" s="66">
        <v>-6.4162078681448627</v>
      </c>
      <c r="U89" s="81" t="s">
        <v>111</v>
      </c>
      <c r="V89" s="82">
        <v>13</v>
      </c>
      <c r="W89" s="82">
        <v>11</v>
      </c>
    </row>
    <row r="90" spans="1:25" x14ac:dyDescent="0.7">
      <c r="A90" s="60">
        <v>87</v>
      </c>
      <c r="B90" s="61">
        <v>8</v>
      </c>
      <c r="C90" s="61" t="s">
        <v>91</v>
      </c>
      <c r="D90" s="63" t="s">
        <v>81</v>
      </c>
      <c r="E90" s="355" t="s">
        <v>339</v>
      </c>
      <c r="F90" s="61" t="s">
        <v>105</v>
      </c>
      <c r="G90" s="60">
        <v>30</v>
      </c>
      <c r="H90" s="61" t="s">
        <v>123</v>
      </c>
      <c r="I90" s="353">
        <v>1.03</v>
      </c>
      <c r="J90" s="353">
        <v>0.94</v>
      </c>
      <c r="K90" s="353">
        <v>0.74</v>
      </c>
      <c r="L90" s="353">
        <v>585115.98</v>
      </c>
      <c r="M90" s="353">
        <v>5081565.42</v>
      </c>
      <c r="N90" s="39">
        <v>3</v>
      </c>
      <c r="O90" s="65">
        <v>0</v>
      </c>
      <c r="P90" s="65">
        <v>0</v>
      </c>
      <c r="Q90" s="65" t="s">
        <v>341</v>
      </c>
      <c r="R90" s="40">
        <v>3</v>
      </c>
      <c r="S90" s="66">
        <v>461960.49272727274</v>
      </c>
      <c r="T90" s="66">
        <v>1.2665931161031869</v>
      </c>
      <c r="U90" s="81" t="s">
        <v>109</v>
      </c>
      <c r="V90" s="82">
        <v>5</v>
      </c>
      <c r="W90" s="82">
        <v>2</v>
      </c>
    </row>
    <row r="91" spans="1:25" x14ac:dyDescent="0.7">
      <c r="A91" s="60">
        <v>88</v>
      </c>
      <c r="B91" s="61">
        <v>8</v>
      </c>
      <c r="C91" s="61" t="s">
        <v>91</v>
      </c>
      <c r="D91" s="63" t="s">
        <v>82</v>
      </c>
      <c r="E91" s="80" t="s">
        <v>340</v>
      </c>
      <c r="F91" s="61" t="s">
        <v>105</v>
      </c>
      <c r="G91" s="60">
        <v>30</v>
      </c>
      <c r="H91" s="61" t="s">
        <v>131</v>
      </c>
      <c r="I91" s="353">
        <v>2.36</v>
      </c>
      <c r="J91" s="353">
        <v>2.19</v>
      </c>
      <c r="K91" s="353">
        <v>1.5</v>
      </c>
      <c r="L91" s="353">
        <v>20275125.949999999</v>
      </c>
      <c r="M91" s="353">
        <v>939834.29</v>
      </c>
      <c r="N91" s="39">
        <v>0</v>
      </c>
      <c r="O91" s="65">
        <v>0</v>
      </c>
      <c r="P91" s="65">
        <v>0</v>
      </c>
      <c r="Q91" s="65" t="s">
        <v>341</v>
      </c>
      <c r="R91" s="40">
        <v>0</v>
      </c>
      <c r="S91" s="66">
        <v>85439.480909090911</v>
      </c>
      <c r="T91" s="66">
        <v>237.30394583709005</v>
      </c>
      <c r="U91" s="81" t="s">
        <v>112</v>
      </c>
      <c r="V91" s="82">
        <v>3</v>
      </c>
      <c r="W91" s="82">
        <v>2</v>
      </c>
    </row>
    <row r="92" spans="1:25" x14ac:dyDescent="0.7">
      <c r="L92" s="44"/>
      <c r="M92" s="44"/>
      <c r="N92" s="44"/>
      <c r="O92" s="44"/>
      <c r="P92" s="44"/>
      <c r="Q92" s="44"/>
      <c r="R92" s="44"/>
      <c r="U92" s="44"/>
      <c r="W92" s="1"/>
      <c r="X92" s="44"/>
      <c r="Y92" s="44"/>
    </row>
    <row r="93" spans="1:25" x14ac:dyDescent="0.7">
      <c r="U93" s="44"/>
      <c r="W93" s="1"/>
      <c r="X93" s="44"/>
      <c r="Y93" s="44"/>
    </row>
    <row r="94" spans="1:25" x14ac:dyDescent="0.7">
      <c r="U94" s="44"/>
      <c r="W94" s="1"/>
      <c r="X94" s="44"/>
      <c r="Y94" s="44"/>
    </row>
    <row r="95" spans="1:25" x14ac:dyDescent="0.7">
      <c r="U95" s="44"/>
      <c r="W95" s="1"/>
      <c r="X95" s="44"/>
      <c r="Y95" s="44"/>
    </row>
    <row r="96" spans="1:25" x14ac:dyDescent="0.7">
      <c r="U96" s="44"/>
      <c r="W96" s="1"/>
      <c r="X96" s="44"/>
      <c r="Y96" s="44"/>
    </row>
    <row r="97" spans="12:25" x14ac:dyDescent="0.7">
      <c r="U97" s="44"/>
      <c r="W97" s="1"/>
      <c r="X97" s="44"/>
      <c r="Y97" s="44"/>
    </row>
    <row r="98" spans="12:25" x14ac:dyDescent="0.7">
      <c r="L98" s="44"/>
      <c r="M98" s="44"/>
      <c r="N98" s="44"/>
      <c r="O98" s="44"/>
      <c r="P98" s="44"/>
      <c r="Q98" s="44"/>
      <c r="R98" s="44"/>
      <c r="U98" s="44"/>
      <c r="W98" s="1"/>
      <c r="X98" s="44"/>
      <c r="Y98" s="44"/>
    </row>
    <row r="99" spans="12:25" x14ac:dyDescent="0.7">
      <c r="L99" s="44"/>
      <c r="M99" s="44"/>
      <c r="N99" s="44"/>
      <c r="O99" s="44"/>
      <c r="P99" s="44"/>
      <c r="Q99" s="44"/>
      <c r="R99" s="44"/>
      <c r="U99" s="44"/>
      <c r="W99" s="1"/>
      <c r="X99" s="44"/>
      <c r="Y99" s="44"/>
    </row>
    <row r="100" spans="12:25" x14ac:dyDescent="0.7">
      <c r="L100" s="44"/>
      <c r="M100" s="44"/>
      <c r="N100" s="44"/>
      <c r="O100" s="44"/>
      <c r="P100" s="44"/>
      <c r="Q100" s="44"/>
      <c r="R100" s="44"/>
      <c r="U100" s="44"/>
      <c r="W100" s="1"/>
      <c r="X100" s="44"/>
      <c r="Y100" s="44"/>
    </row>
    <row r="101" spans="12:25" x14ac:dyDescent="0.7">
      <c r="L101" s="44"/>
      <c r="M101" s="44"/>
      <c r="N101" s="44"/>
      <c r="O101" s="44"/>
      <c r="P101" s="44"/>
      <c r="Q101" s="44"/>
      <c r="R101" s="44"/>
      <c r="U101" s="44"/>
      <c r="W101" s="1"/>
      <c r="X101" s="44"/>
      <c r="Y101" s="44"/>
    </row>
    <row r="102" spans="12:25" x14ac:dyDescent="0.7">
      <c r="L102" s="44"/>
      <c r="M102" s="44"/>
      <c r="N102" s="44"/>
      <c r="O102" s="44"/>
      <c r="P102" s="44"/>
      <c r="Q102" s="44"/>
      <c r="R102" s="44"/>
      <c r="U102" s="44"/>
      <c r="W102" s="1"/>
      <c r="X102" s="44"/>
      <c r="Y102" s="44"/>
    </row>
    <row r="103" spans="12:25" x14ac:dyDescent="0.7">
      <c r="L103" s="44"/>
      <c r="M103" s="44"/>
      <c r="N103" s="44"/>
      <c r="O103" s="44"/>
      <c r="P103" s="44"/>
      <c r="Q103" s="44"/>
      <c r="R103" s="44"/>
      <c r="U103" s="44"/>
      <c r="W103" s="1"/>
      <c r="X103" s="44"/>
      <c r="Y103" s="44"/>
    </row>
    <row r="104" spans="12:25" x14ac:dyDescent="0.7">
      <c r="L104" s="44"/>
      <c r="M104" s="44"/>
      <c r="N104" s="44"/>
      <c r="O104" s="44"/>
      <c r="P104" s="44"/>
      <c r="Q104" s="44"/>
      <c r="R104" s="44"/>
      <c r="U104" s="44"/>
      <c r="W104" s="1"/>
      <c r="X104" s="44"/>
      <c r="Y104" s="44"/>
    </row>
    <row r="105" spans="12:25" x14ac:dyDescent="0.7">
      <c r="L105" s="44"/>
      <c r="M105" s="44"/>
      <c r="N105" s="44"/>
      <c r="O105" s="44"/>
      <c r="P105" s="44"/>
      <c r="Q105" s="44"/>
      <c r="R105" s="44"/>
      <c r="U105" s="44"/>
      <c r="W105" s="1"/>
      <c r="X105" s="44"/>
      <c r="Y105" s="44"/>
    </row>
    <row r="106" spans="12:25" x14ac:dyDescent="0.7">
      <c r="L106" s="44"/>
      <c r="M106" s="44"/>
      <c r="N106" s="44"/>
      <c r="O106" s="44"/>
      <c r="P106" s="44"/>
      <c r="Q106" s="44"/>
      <c r="R106" s="44"/>
      <c r="U106" s="44"/>
      <c r="W106" s="1"/>
      <c r="X106" s="44"/>
      <c r="Y106" s="44"/>
    </row>
    <row r="107" spans="12:25" x14ac:dyDescent="0.7">
      <c r="L107" s="44"/>
      <c r="M107" s="44"/>
      <c r="N107" s="44"/>
      <c r="O107" s="44"/>
      <c r="P107" s="44"/>
      <c r="Q107" s="44"/>
      <c r="R107" s="44"/>
      <c r="U107" s="44"/>
      <c r="W107" s="1"/>
      <c r="X107" s="44"/>
      <c r="Y107" s="44"/>
    </row>
    <row r="108" spans="12:25" x14ac:dyDescent="0.7">
      <c r="L108" s="44"/>
      <c r="M108" s="44"/>
      <c r="N108" s="44"/>
      <c r="O108" s="44"/>
      <c r="P108" s="44"/>
      <c r="Q108" s="44"/>
      <c r="R108" s="44"/>
      <c r="U108" s="44"/>
      <c r="W108" s="1"/>
      <c r="X108" s="44"/>
      <c r="Y108" s="44"/>
    </row>
    <row r="109" spans="12:25" x14ac:dyDescent="0.7">
      <c r="L109" s="44"/>
      <c r="M109" s="44"/>
      <c r="N109" s="44"/>
      <c r="O109" s="44"/>
      <c r="P109" s="44"/>
      <c r="Q109" s="44"/>
      <c r="R109" s="44"/>
      <c r="U109" s="44"/>
      <c r="W109" s="1"/>
      <c r="X109" s="44"/>
      <c r="Y109" s="44"/>
    </row>
    <row r="110" spans="12:25" x14ac:dyDescent="0.7">
      <c r="L110" s="44"/>
      <c r="M110" s="44"/>
      <c r="N110" s="44"/>
      <c r="O110" s="44"/>
      <c r="P110" s="44"/>
      <c r="Q110" s="44"/>
      <c r="R110" s="44"/>
      <c r="U110" s="44"/>
      <c r="W110" s="1"/>
      <c r="X110" s="44"/>
      <c r="Y110" s="44"/>
    </row>
  </sheetData>
  <mergeCells count="3">
    <mergeCell ref="P1:R1"/>
    <mergeCell ref="C2:L2"/>
    <mergeCell ref="M2:P2"/>
  </mergeCells>
  <conditionalFormatting sqref="R4:R9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5F092-97AF-49E5-BE67-DD0682B73EC4}">
  <dimension ref="A1:H14"/>
  <sheetViews>
    <sheetView workbookViewId="0">
      <selection activeCell="A3" sqref="A3:H3"/>
    </sheetView>
  </sheetViews>
  <sheetFormatPr defaultRowHeight="21" x14ac:dyDescent="0.6"/>
  <cols>
    <col min="1" max="1" width="8.796875" style="217"/>
    <col min="2" max="2" width="15" style="217" customWidth="1"/>
    <col min="3" max="3" width="10.5" style="217" customWidth="1"/>
    <col min="4" max="7" width="12.09765625" style="217" customWidth="1"/>
    <col min="8" max="8" width="13.59765625" style="217" hidden="1" customWidth="1"/>
    <col min="9" max="16384" width="8.796875" style="217"/>
  </cols>
  <sheetData>
    <row r="1" spans="1:8" x14ac:dyDescent="0.6">
      <c r="H1" s="218"/>
    </row>
    <row r="2" spans="1:8" x14ac:dyDescent="0.6">
      <c r="A2" s="537" t="s">
        <v>409</v>
      </c>
      <c r="B2" s="537"/>
      <c r="C2" s="537"/>
      <c r="D2" s="537"/>
      <c r="E2" s="537"/>
      <c r="F2" s="537"/>
      <c r="G2" s="537"/>
      <c r="H2" s="537"/>
    </row>
    <row r="3" spans="1:8" x14ac:dyDescent="0.6">
      <c r="A3" s="537" t="s">
        <v>795</v>
      </c>
      <c r="B3" s="537"/>
      <c r="C3" s="537"/>
      <c r="D3" s="537"/>
      <c r="E3" s="537"/>
      <c r="F3" s="537"/>
      <c r="G3" s="537"/>
      <c r="H3" s="537"/>
    </row>
    <row r="4" spans="1:8" x14ac:dyDescent="0.6">
      <c r="A4" s="538" t="s">
        <v>100</v>
      </c>
      <c r="B4" s="539" t="s">
        <v>642</v>
      </c>
      <c r="C4" s="539" t="s">
        <v>115</v>
      </c>
      <c r="D4" s="541" t="s">
        <v>116</v>
      </c>
      <c r="E4" s="541"/>
      <c r="F4" s="541"/>
      <c r="G4" s="541"/>
      <c r="H4" s="541"/>
    </row>
    <row r="5" spans="1:8" x14ac:dyDescent="0.6">
      <c r="A5" s="538"/>
      <c r="B5" s="540"/>
      <c r="C5" s="540"/>
      <c r="D5" s="220" t="s">
        <v>117</v>
      </c>
      <c r="E5" s="219" t="s">
        <v>98</v>
      </c>
      <c r="F5" s="221" t="s">
        <v>118</v>
      </c>
      <c r="G5" s="222" t="s">
        <v>98</v>
      </c>
      <c r="H5" s="219" t="s">
        <v>119</v>
      </c>
    </row>
    <row r="6" spans="1:8" x14ac:dyDescent="0.6">
      <c r="A6" s="223">
        <v>8</v>
      </c>
      <c r="B6" s="224" t="s">
        <v>95</v>
      </c>
      <c r="C6" s="225">
        <v>12</v>
      </c>
      <c r="D6" s="225">
        <v>0</v>
      </c>
      <c r="E6" s="226">
        <v>0</v>
      </c>
      <c r="F6" s="227">
        <v>12</v>
      </c>
      <c r="G6" s="228">
        <v>100</v>
      </c>
      <c r="H6" s="223">
        <f t="shared" ref="H6:H13" si="0">SUM(D6+F6)</f>
        <v>12</v>
      </c>
    </row>
    <row r="7" spans="1:8" x14ac:dyDescent="0.6">
      <c r="A7" s="223">
        <v>8</v>
      </c>
      <c r="B7" s="224" t="s">
        <v>89</v>
      </c>
      <c r="C7" s="225">
        <v>8</v>
      </c>
      <c r="D7" s="225">
        <v>2</v>
      </c>
      <c r="E7" s="226">
        <v>25</v>
      </c>
      <c r="F7" s="227">
        <v>6</v>
      </c>
      <c r="G7" s="228">
        <v>75</v>
      </c>
      <c r="H7" s="223">
        <f t="shared" si="0"/>
        <v>8</v>
      </c>
    </row>
    <row r="8" spans="1:8" x14ac:dyDescent="0.6">
      <c r="A8" s="223">
        <v>8</v>
      </c>
      <c r="B8" s="224" t="s">
        <v>92</v>
      </c>
      <c r="C8" s="225">
        <v>14</v>
      </c>
      <c r="D8" s="225">
        <v>5</v>
      </c>
      <c r="E8" s="226">
        <v>35.714285714285715</v>
      </c>
      <c r="F8" s="227">
        <v>9</v>
      </c>
      <c r="G8" s="228">
        <v>64.285714285714292</v>
      </c>
      <c r="H8" s="223">
        <f t="shared" si="0"/>
        <v>14</v>
      </c>
    </row>
    <row r="9" spans="1:8" x14ac:dyDescent="0.6">
      <c r="A9" s="223">
        <v>8</v>
      </c>
      <c r="B9" s="224" t="s">
        <v>94</v>
      </c>
      <c r="C9" s="225">
        <v>18</v>
      </c>
      <c r="D9" s="225">
        <v>14</v>
      </c>
      <c r="E9" s="226">
        <v>77.777777777777786</v>
      </c>
      <c r="F9" s="227">
        <v>4</v>
      </c>
      <c r="G9" s="228">
        <v>22.222222222222221</v>
      </c>
      <c r="H9" s="223">
        <f t="shared" si="0"/>
        <v>18</v>
      </c>
    </row>
    <row r="10" spans="1:8" x14ac:dyDescent="0.6">
      <c r="A10" s="223">
        <v>8</v>
      </c>
      <c r="B10" s="224" t="s">
        <v>93</v>
      </c>
      <c r="C10" s="225">
        <v>9</v>
      </c>
      <c r="D10" s="225">
        <v>3</v>
      </c>
      <c r="E10" s="226">
        <v>33.333333333333329</v>
      </c>
      <c r="F10" s="227">
        <v>6</v>
      </c>
      <c r="G10" s="228">
        <v>66.666666666666657</v>
      </c>
      <c r="H10" s="223">
        <f t="shared" si="0"/>
        <v>9</v>
      </c>
    </row>
    <row r="11" spans="1:8" x14ac:dyDescent="0.6">
      <c r="A11" s="223">
        <v>8</v>
      </c>
      <c r="B11" s="224" t="s">
        <v>90</v>
      </c>
      <c r="C11" s="225">
        <v>6</v>
      </c>
      <c r="D11" s="225">
        <v>1</v>
      </c>
      <c r="E11" s="226">
        <v>16.666666666666664</v>
      </c>
      <c r="F11" s="227">
        <v>5</v>
      </c>
      <c r="G11" s="228">
        <v>83.333333333333343</v>
      </c>
      <c r="H11" s="223">
        <f t="shared" si="0"/>
        <v>6</v>
      </c>
    </row>
    <row r="12" spans="1:8" x14ac:dyDescent="0.6">
      <c r="A12" s="223">
        <v>8</v>
      </c>
      <c r="B12" s="224" t="s">
        <v>91</v>
      </c>
      <c r="C12" s="225">
        <v>21</v>
      </c>
      <c r="D12" s="225">
        <v>11</v>
      </c>
      <c r="E12" s="226">
        <v>52.380952380952387</v>
      </c>
      <c r="F12" s="227">
        <v>10</v>
      </c>
      <c r="G12" s="228">
        <v>47.619047619047613</v>
      </c>
      <c r="H12" s="223">
        <f t="shared" si="0"/>
        <v>21</v>
      </c>
    </row>
    <row r="13" spans="1:8" ht="21.6" thickBot="1" x14ac:dyDescent="0.65">
      <c r="A13" s="534" t="s">
        <v>120</v>
      </c>
      <c r="B13" s="535"/>
      <c r="C13" s="229">
        <v>88</v>
      </c>
      <c r="D13" s="229">
        <v>36</v>
      </c>
      <c r="E13" s="230">
        <v>40.909090909090914</v>
      </c>
      <c r="F13" s="231">
        <v>52</v>
      </c>
      <c r="G13" s="232">
        <v>59.090909090909093</v>
      </c>
      <c r="H13" s="233">
        <f t="shared" si="0"/>
        <v>88</v>
      </c>
    </row>
    <row r="14" spans="1:8" ht="21.6" thickTop="1" x14ac:dyDescent="0.6">
      <c r="A14" s="536" t="s">
        <v>643</v>
      </c>
      <c r="B14" s="536"/>
      <c r="C14" s="536"/>
      <c r="D14" s="536"/>
      <c r="E14" s="536"/>
      <c r="F14" s="536"/>
      <c r="G14" s="536"/>
      <c r="H14" s="536"/>
    </row>
  </sheetData>
  <mergeCells count="8">
    <mergeCell ref="A13:B13"/>
    <mergeCell ref="A14:H14"/>
    <mergeCell ref="A2:H2"/>
    <mergeCell ref="A3:H3"/>
    <mergeCell ref="A4:A5"/>
    <mergeCell ref="B4:B5"/>
    <mergeCell ref="C4:C5"/>
    <mergeCell ref="D4:H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E3CCF-9D8C-404D-AA94-18DD68E931F4}">
  <dimension ref="A1:BB102"/>
  <sheetViews>
    <sheetView topLeftCell="H1" zoomScale="50" zoomScaleNormal="50" workbookViewId="0">
      <selection activeCell="V12" sqref="V12"/>
    </sheetView>
  </sheetViews>
  <sheetFormatPr defaultColWidth="9" defaultRowHeight="24.6" x14ac:dyDescent="0.7"/>
  <cols>
    <col min="1" max="1" width="5.8984375" style="84" customWidth="1"/>
    <col min="2" max="2" width="4.59765625" style="84" customWidth="1"/>
    <col min="3" max="3" width="12.5" style="85" customWidth="1"/>
    <col min="4" max="4" width="7.09765625" style="84" customWidth="1"/>
    <col min="5" max="5" width="21.8984375" style="85" customWidth="1"/>
    <col min="6" max="6" width="7.09765625" style="84" customWidth="1"/>
    <col min="7" max="7" width="6.09765625" style="84" customWidth="1"/>
    <col min="8" max="8" width="22.59765625" style="86" customWidth="1"/>
    <col min="9" max="9" width="9.3984375" style="84" customWidth="1"/>
    <col min="10" max="10" width="6.09765625" style="84" customWidth="1"/>
    <col min="11" max="14" width="7.8984375" style="84" customWidth="1"/>
    <col min="15" max="15" width="18.3984375" style="84" customWidth="1"/>
    <col min="16" max="16" width="15.5" style="84" customWidth="1"/>
    <col min="17" max="17" width="7.8984375" style="84" customWidth="1"/>
    <col min="18" max="18" width="15.5" style="84" customWidth="1"/>
    <col min="19" max="19" width="16.09765625" style="84" customWidth="1"/>
    <col min="20" max="20" width="10.296875" style="46" customWidth="1"/>
    <col min="21" max="22" width="8.09765625" style="84" customWidth="1"/>
    <col min="23" max="23" width="8.8984375" style="84" customWidth="1"/>
    <col min="24" max="24" width="25.5" style="87" customWidth="1"/>
    <col min="25" max="25" width="9.5" style="87" customWidth="1"/>
    <col min="26" max="26" width="7.8984375" style="87" customWidth="1"/>
    <col min="27" max="27" width="11.5" style="87" customWidth="1"/>
    <col min="28" max="28" width="7.8984375" style="87" customWidth="1"/>
    <col min="29" max="29" width="7.8984375" style="85" customWidth="1"/>
    <col min="30" max="35" width="7.8984375" style="88" customWidth="1"/>
    <col min="36" max="36" width="8.8984375" style="88" customWidth="1"/>
    <col min="37" max="37" width="11" style="88" customWidth="1"/>
    <col min="38" max="38" width="10.5" style="85" customWidth="1"/>
    <col min="39" max="39" width="11" style="85" customWidth="1"/>
    <col min="40" max="43" width="9" style="85"/>
    <col min="44" max="44" width="24.8984375" style="85" customWidth="1"/>
    <col min="45" max="45" width="20" style="85" customWidth="1"/>
    <col min="46" max="46" width="17.3984375" style="85" customWidth="1"/>
    <col min="47" max="16384" width="9" style="85"/>
  </cols>
  <sheetData>
    <row r="1" spans="1:54" x14ac:dyDescent="0.7">
      <c r="Y1" s="566" t="s">
        <v>357</v>
      </c>
      <c r="Z1" s="566"/>
      <c r="AA1" s="566"/>
      <c r="AB1" s="566"/>
    </row>
    <row r="2" spans="1:54" x14ac:dyDescent="0.7">
      <c r="A2" s="575" t="s">
        <v>358</v>
      </c>
      <c r="B2" s="575"/>
      <c r="C2" s="575"/>
      <c r="D2" s="575"/>
      <c r="E2" s="575"/>
      <c r="F2" s="575"/>
      <c r="G2" s="575"/>
      <c r="H2" s="575"/>
      <c r="I2" s="234"/>
      <c r="J2" s="234"/>
      <c r="K2" s="234" t="s">
        <v>795</v>
      </c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</row>
    <row r="3" spans="1:54" x14ac:dyDescent="0.7">
      <c r="A3" s="90"/>
      <c r="B3" s="90"/>
      <c r="C3" s="90"/>
      <c r="D3" s="90"/>
      <c r="E3" s="90"/>
      <c r="F3" s="90"/>
      <c r="G3" s="90"/>
      <c r="H3" s="91"/>
      <c r="I3" s="92"/>
      <c r="J3" s="92"/>
      <c r="K3" s="92"/>
      <c r="L3" s="567" t="s">
        <v>359</v>
      </c>
      <c r="M3" s="568"/>
      <c r="N3" s="568"/>
      <c r="O3" s="568"/>
      <c r="P3" s="568"/>
      <c r="Q3" s="568"/>
      <c r="R3" s="568"/>
      <c r="S3" s="569"/>
      <c r="T3" s="576" t="s">
        <v>360</v>
      </c>
      <c r="U3" s="577"/>
      <c r="V3" s="577"/>
      <c r="W3" s="577"/>
      <c r="X3" s="578"/>
      <c r="Y3" s="578"/>
      <c r="Z3" s="578"/>
      <c r="AA3" s="578"/>
      <c r="AB3" s="579"/>
      <c r="AC3" s="555" t="s">
        <v>361</v>
      </c>
      <c r="AD3" s="556"/>
      <c r="AE3" s="556"/>
      <c r="AF3" s="556"/>
      <c r="AG3" s="556"/>
      <c r="AH3" s="556"/>
      <c r="AI3" s="556"/>
      <c r="AJ3" s="556"/>
      <c r="AK3" s="556"/>
      <c r="AL3" s="557"/>
      <c r="AM3" s="93"/>
      <c r="AP3" s="552" t="s">
        <v>644</v>
      </c>
      <c r="AQ3" s="552"/>
      <c r="AR3" s="552"/>
      <c r="AS3" s="552"/>
      <c r="AT3" s="552"/>
    </row>
    <row r="4" spans="1:54" ht="154.19999999999999" customHeight="1" x14ac:dyDescent="0.7">
      <c r="A4" s="553" t="s">
        <v>97</v>
      </c>
      <c r="B4" s="553" t="s">
        <v>100</v>
      </c>
      <c r="C4" s="553" t="s">
        <v>88</v>
      </c>
      <c r="D4" s="553" t="s">
        <v>96</v>
      </c>
      <c r="E4" s="553" t="s">
        <v>101</v>
      </c>
      <c r="F4" s="553" t="s">
        <v>102</v>
      </c>
      <c r="G4" s="553" t="s">
        <v>362</v>
      </c>
      <c r="H4" s="553" t="s">
        <v>103</v>
      </c>
      <c r="I4" s="553" t="s">
        <v>214</v>
      </c>
      <c r="J4" s="553" t="s">
        <v>215</v>
      </c>
      <c r="K4" s="553" t="s">
        <v>216</v>
      </c>
      <c r="L4" s="558" t="s">
        <v>200</v>
      </c>
      <c r="M4" s="558" t="s">
        <v>201</v>
      </c>
      <c r="N4" s="560" t="s">
        <v>202</v>
      </c>
      <c r="O4" s="562" t="s">
        <v>203</v>
      </c>
      <c r="P4" s="562" t="s">
        <v>363</v>
      </c>
      <c r="Q4" s="564" t="s">
        <v>209</v>
      </c>
      <c r="R4" s="562" t="s">
        <v>364</v>
      </c>
      <c r="S4" s="570" t="s">
        <v>365</v>
      </c>
      <c r="T4" s="572" t="s">
        <v>645</v>
      </c>
      <c r="U4" s="573"/>
      <c r="V4" s="573" t="s">
        <v>646</v>
      </c>
      <c r="W4" s="574"/>
      <c r="X4" s="94" t="s">
        <v>366</v>
      </c>
      <c r="Y4" s="95" t="s">
        <v>367</v>
      </c>
      <c r="Z4" s="95" t="s">
        <v>368</v>
      </c>
      <c r="AA4" s="95" t="s">
        <v>369</v>
      </c>
      <c r="AB4" s="95" t="s">
        <v>370</v>
      </c>
      <c r="AC4" s="544" t="s">
        <v>371</v>
      </c>
      <c r="AD4" s="544" t="s">
        <v>372</v>
      </c>
      <c r="AE4" s="544" t="s">
        <v>366</v>
      </c>
      <c r="AF4" s="544" t="s">
        <v>367</v>
      </c>
      <c r="AG4" s="544" t="s">
        <v>368</v>
      </c>
      <c r="AH4" s="544" t="s">
        <v>369</v>
      </c>
      <c r="AI4" s="544" t="s">
        <v>370</v>
      </c>
      <c r="AJ4" s="546" t="s">
        <v>373</v>
      </c>
      <c r="AK4" s="548" t="s">
        <v>374</v>
      </c>
      <c r="AL4" s="548" t="s">
        <v>375</v>
      </c>
      <c r="AM4" s="550" t="s">
        <v>376</v>
      </c>
      <c r="AP4" s="542" t="s">
        <v>103</v>
      </c>
      <c r="AQ4" s="542" t="s">
        <v>355</v>
      </c>
      <c r="AR4" s="542" t="s">
        <v>107</v>
      </c>
      <c r="AS4" s="542" t="s">
        <v>377</v>
      </c>
      <c r="AT4" s="542" t="s">
        <v>378</v>
      </c>
    </row>
    <row r="5" spans="1:54" ht="57" customHeight="1" x14ac:dyDescent="0.7">
      <c r="A5" s="554"/>
      <c r="B5" s="554"/>
      <c r="C5" s="554"/>
      <c r="D5" s="554"/>
      <c r="E5" s="554"/>
      <c r="F5" s="554"/>
      <c r="G5" s="554"/>
      <c r="H5" s="554"/>
      <c r="I5" s="554"/>
      <c r="J5" s="554"/>
      <c r="K5" s="554"/>
      <c r="L5" s="559"/>
      <c r="M5" s="559"/>
      <c r="N5" s="561"/>
      <c r="O5" s="563"/>
      <c r="P5" s="563"/>
      <c r="Q5" s="565"/>
      <c r="R5" s="563"/>
      <c r="S5" s="571"/>
      <c r="T5" s="235" t="s">
        <v>379</v>
      </c>
      <c r="U5" s="236" t="s">
        <v>380</v>
      </c>
      <c r="V5" s="235" t="s">
        <v>379</v>
      </c>
      <c r="W5" s="236" t="s">
        <v>380</v>
      </c>
      <c r="X5" s="237" t="s">
        <v>381</v>
      </c>
      <c r="Y5" s="238" t="s">
        <v>382</v>
      </c>
      <c r="Z5" s="238" t="s">
        <v>382</v>
      </c>
      <c r="AA5" s="238" t="s">
        <v>383</v>
      </c>
      <c r="AB5" s="238" t="s">
        <v>382</v>
      </c>
      <c r="AC5" s="545"/>
      <c r="AD5" s="545"/>
      <c r="AE5" s="545"/>
      <c r="AF5" s="545"/>
      <c r="AG5" s="545"/>
      <c r="AH5" s="545"/>
      <c r="AI5" s="545"/>
      <c r="AJ5" s="547"/>
      <c r="AK5" s="549"/>
      <c r="AL5" s="549"/>
      <c r="AM5" s="551"/>
      <c r="AP5" s="543"/>
      <c r="AQ5" s="543"/>
      <c r="AR5" s="543"/>
      <c r="AS5" s="543"/>
      <c r="AT5" s="543"/>
    </row>
    <row r="6" spans="1:54" x14ac:dyDescent="0.7">
      <c r="A6" s="96">
        <v>1</v>
      </c>
      <c r="B6" s="96">
        <v>8</v>
      </c>
      <c r="C6" s="97" t="s">
        <v>95</v>
      </c>
      <c r="D6" s="96" t="s">
        <v>5</v>
      </c>
      <c r="E6" s="97" t="s">
        <v>253</v>
      </c>
      <c r="F6" s="96" t="s">
        <v>106</v>
      </c>
      <c r="G6" s="96">
        <v>392</v>
      </c>
      <c r="H6" s="98" t="s">
        <v>121</v>
      </c>
      <c r="I6" s="96" t="s">
        <v>108</v>
      </c>
      <c r="J6" s="96">
        <v>16</v>
      </c>
      <c r="K6" s="96">
        <v>13</v>
      </c>
      <c r="L6" s="99">
        <v>1.8071841170915817</v>
      </c>
      <c r="M6" s="99">
        <v>1.6291223011834519</v>
      </c>
      <c r="N6" s="100">
        <v>0.68148921920140404</v>
      </c>
      <c r="O6" s="101">
        <v>180265744.66</v>
      </c>
      <c r="P6" s="101">
        <v>2550842.2200000002</v>
      </c>
      <c r="Q6" s="102">
        <v>1</v>
      </c>
      <c r="R6" s="101">
        <v>67324271.489999995</v>
      </c>
      <c r="S6" s="103">
        <v>-65759049.689999998</v>
      </c>
      <c r="T6" s="242">
        <v>7.01</v>
      </c>
      <c r="U6" s="243">
        <v>10.62</v>
      </c>
      <c r="V6" s="104">
        <v>0.21</v>
      </c>
      <c r="W6" s="243">
        <v>2.81</v>
      </c>
      <c r="X6" s="105">
        <v>109</v>
      </c>
      <c r="Y6" s="106">
        <v>114</v>
      </c>
      <c r="Z6" s="106">
        <v>66</v>
      </c>
      <c r="AA6" s="106">
        <v>122</v>
      </c>
      <c r="AB6" s="106">
        <v>33</v>
      </c>
      <c r="AC6" s="107" t="s">
        <v>386</v>
      </c>
      <c r="AD6" s="108" t="s">
        <v>386</v>
      </c>
      <c r="AE6" s="109">
        <v>1</v>
      </c>
      <c r="AF6" s="110" t="s">
        <v>386</v>
      </c>
      <c r="AG6" s="110" t="s">
        <v>386</v>
      </c>
      <c r="AH6" s="108" t="s">
        <v>386</v>
      </c>
      <c r="AI6" s="108" t="s">
        <v>385</v>
      </c>
      <c r="AJ6" s="239">
        <v>2</v>
      </c>
      <c r="AK6" s="240" t="s">
        <v>391</v>
      </c>
      <c r="AL6" s="240" t="s">
        <v>392</v>
      </c>
      <c r="AM6" s="2" t="s">
        <v>386</v>
      </c>
      <c r="AP6" s="111">
        <v>2</v>
      </c>
      <c r="AQ6" s="111">
        <v>37</v>
      </c>
      <c r="AR6" s="112" t="s">
        <v>126</v>
      </c>
      <c r="AS6" s="113">
        <v>1.78</v>
      </c>
      <c r="AT6" s="113">
        <v>-3</v>
      </c>
      <c r="AV6" s="114"/>
      <c r="BA6" s="114"/>
      <c r="BB6" s="114"/>
    </row>
    <row r="7" spans="1:54" x14ac:dyDescent="0.7">
      <c r="A7" s="96">
        <v>2</v>
      </c>
      <c r="B7" s="96">
        <v>8</v>
      </c>
      <c r="C7" s="97" t="s">
        <v>95</v>
      </c>
      <c r="D7" s="96" t="s">
        <v>63</v>
      </c>
      <c r="E7" s="97" t="s">
        <v>254</v>
      </c>
      <c r="F7" s="96" t="s">
        <v>105</v>
      </c>
      <c r="G7" s="96">
        <v>30</v>
      </c>
      <c r="H7" s="98" t="s">
        <v>122</v>
      </c>
      <c r="I7" s="96" t="s">
        <v>109</v>
      </c>
      <c r="J7" s="96">
        <v>6</v>
      </c>
      <c r="K7" s="96">
        <v>4</v>
      </c>
      <c r="L7" s="99">
        <v>4.1797490092192415</v>
      </c>
      <c r="M7" s="99">
        <v>3.8244220552010728</v>
      </c>
      <c r="N7" s="100">
        <v>3.1815158153137082</v>
      </c>
      <c r="O7" s="101">
        <v>29615782.800000001</v>
      </c>
      <c r="P7" s="101">
        <v>-14058764.970000001</v>
      </c>
      <c r="Q7" s="102">
        <v>1</v>
      </c>
      <c r="R7" s="101">
        <v>-8926861.7599999998</v>
      </c>
      <c r="S7" s="103">
        <v>20318364.240000002</v>
      </c>
      <c r="T7" s="242">
        <v>-9.14</v>
      </c>
      <c r="U7" s="243">
        <v>2.39</v>
      </c>
      <c r="V7" s="104">
        <v>-19.02</v>
      </c>
      <c r="W7" s="243">
        <v>0.25</v>
      </c>
      <c r="X7" s="105">
        <v>85</v>
      </c>
      <c r="Y7" s="106">
        <v>59</v>
      </c>
      <c r="Z7" s="106">
        <v>54</v>
      </c>
      <c r="AA7" s="106">
        <v>226</v>
      </c>
      <c r="AB7" s="106">
        <v>60</v>
      </c>
      <c r="AC7" s="107" t="s">
        <v>386</v>
      </c>
      <c r="AD7" s="108" t="s">
        <v>386</v>
      </c>
      <c r="AE7" s="109">
        <v>1</v>
      </c>
      <c r="AF7" s="110" t="s">
        <v>385</v>
      </c>
      <c r="AG7" s="110" t="s">
        <v>385</v>
      </c>
      <c r="AH7" s="108" t="s">
        <v>386</v>
      </c>
      <c r="AI7" s="108" t="s">
        <v>385</v>
      </c>
      <c r="AJ7" s="239">
        <v>4</v>
      </c>
      <c r="AK7" s="240" t="s">
        <v>387</v>
      </c>
      <c r="AL7" s="240" t="s">
        <v>393</v>
      </c>
      <c r="AM7" s="2" t="s">
        <v>386</v>
      </c>
      <c r="AP7" s="111">
        <v>3</v>
      </c>
      <c r="AQ7" s="111">
        <v>22</v>
      </c>
      <c r="AR7" s="112" t="s">
        <v>131</v>
      </c>
      <c r="AS7" s="113">
        <v>2.44</v>
      </c>
      <c r="AT7" s="113">
        <v>-2.52</v>
      </c>
      <c r="AV7" s="114"/>
      <c r="BA7" s="114"/>
      <c r="BB7" s="114"/>
    </row>
    <row r="8" spans="1:54" x14ac:dyDescent="0.7">
      <c r="A8" s="96">
        <v>3</v>
      </c>
      <c r="B8" s="96">
        <v>8</v>
      </c>
      <c r="C8" s="97" t="s">
        <v>95</v>
      </c>
      <c r="D8" s="96" t="s">
        <v>64</v>
      </c>
      <c r="E8" s="97" t="s">
        <v>255</v>
      </c>
      <c r="F8" s="96" t="s">
        <v>105</v>
      </c>
      <c r="G8" s="96">
        <v>40</v>
      </c>
      <c r="H8" s="98" t="s">
        <v>122</v>
      </c>
      <c r="I8" s="96" t="s">
        <v>109</v>
      </c>
      <c r="J8" s="96">
        <v>6</v>
      </c>
      <c r="K8" s="96">
        <v>6</v>
      </c>
      <c r="L8" s="99">
        <v>3.6316321155116431</v>
      </c>
      <c r="M8" s="99">
        <v>3.291965228210842</v>
      </c>
      <c r="N8" s="100">
        <v>2.820629776801264</v>
      </c>
      <c r="O8" s="101">
        <v>32188373.870000001</v>
      </c>
      <c r="P8" s="101">
        <v>-15496092.810000001</v>
      </c>
      <c r="Q8" s="102">
        <v>1</v>
      </c>
      <c r="R8" s="101">
        <v>-16596193.4</v>
      </c>
      <c r="S8" s="103">
        <v>22268732.620000001</v>
      </c>
      <c r="T8" s="242">
        <v>-17.38</v>
      </c>
      <c r="U8" s="243">
        <v>2.39</v>
      </c>
      <c r="V8" s="104">
        <v>-23.77</v>
      </c>
      <c r="W8" s="243">
        <v>0.25</v>
      </c>
      <c r="X8" s="105">
        <v>56</v>
      </c>
      <c r="Y8" s="106">
        <v>86</v>
      </c>
      <c r="Z8" s="106">
        <v>57</v>
      </c>
      <c r="AA8" s="106">
        <v>280</v>
      </c>
      <c r="AB8" s="106">
        <v>55</v>
      </c>
      <c r="AC8" s="107" t="s">
        <v>386</v>
      </c>
      <c r="AD8" s="108" t="s">
        <v>386</v>
      </c>
      <c r="AE8" s="109">
        <v>1</v>
      </c>
      <c r="AF8" s="110" t="s">
        <v>386</v>
      </c>
      <c r="AG8" s="110" t="s">
        <v>385</v>
      </c>
      <c r="AH8" s="108" t="s">
        <v>386</v>
      </c>
      <c r="AI8" s="108" t="s">
        <v>385</v>
      </c>
      <c r="AJ8" s="239">
        <v>3</v>
      </c>
      <c r="AK8" s="240" t="s">
        <v>389</v>
      </c>
      <c r="AL8" s="240" t="s">
        <v>390</v>
      </c>
      <c r="AM8" s="2" t="s">
        <v>386</v>
      </c>
      <c r="AP8" s="115">
        <v>4</v>
      </c>
      <c r="AQ8" s="115" t="s">
        <v>189</v>
      </c>
      <c r="AR8" s="116" t="s">
        <v>135</v>
      </c>
      <c r="AS8" s="117">
        <v>0</v>
      </c>
      <c r="AT8" s="117">
        <v>0</v>
      </c>
      <c r="AV8" s="114"/>
      <c r="BA8" s="114"/>
      <c r="BB8" s="114"/>
    </row>
    <row r="9" spans="1:54" x14ac:dyDescent="0.7">
      <c r="A9" s="96">
        <v>4</v>
      </c>
      <c r="B9" s="96">
        <v>8</v>
      </c>
      <c r="C9" s="97" t="s">
        <v>95</v>
      </c>
      <c r="D9" s="96" t="s">
        <v>65</v>
      </c>
      <c r="E9" s="97" t="s">
        <v>256</v>
      </c>
      <c r="F9" s="96" t="s">
        <v>105</v>
      </c>
      <c r="G9" s="96">
        <v>43</v>
      </c>
      <c r="H9" s="98" t="s">
        <v>123</v>
      </c>
      <c r="I9" s="96" t="s">
        <v>109</v>
      </c>
      <c r="J9" s="96">
        <v>5</v>
      </c>
      <c r="K9" s="96">
        <v>5</v>
      </c>
      <c r="L9" s="99">
        <v>2.9059123348094866</v>
      </c>
      <c r="M9" s="99">
        <v>2.4600929691307769</v>
      </c>
      <c r="N9" s="100">
        <v>1.3819154147575561</v>
      </c>
      <c r="O9" s="101">
        <v>18769617.379999999</v>
      </c>
      <c r="P9" s="101">
        <v>-19881311.640000001</v>
      </c>
      <c r="Q9" s="102">
        <v>1</v>
      </c>
      <c r="R9" s="101">
        <v>-14482595.439999999</v>
      </c>
      <c r="S9" s="103">
        <v>3761141.6199999992</v>
      </c>
      <c r="T9" s="242">
        <v>-15.81</v>
      </c>
      <c r="U9" s="243">
        <v>-1.43</v>
      </c>
      <c r="V9" s="104">
        <v>-45.26</v>
      </c>
      <c r="W9" s="243">
        <v>-4.28</v>
      </c>
      <c r="X9" s="105">
        <v>70</v>
      </c>
      <c r="Y9" s="106">
        <v>62</v>
      </c>
      <c r="Z9" s="106">
        <v>59</v>
      </c>
      <c r="AA9" s="106">
        <v>278</v>
      </c>
      <c r="AB9" s="106">
        <v>66</v>
      </c>
      <c r="AC9" s="107" t="s">
        <v>386</v>
      </c>
      <c r="AD9" s="108" t="s">
        <v>386</v>
      </c>
      <c r="AE9" s="109">
        <v>1</v>
      </c>
      <c r="AF9" s="110" t="s">
        <v>386</v>
      </c>
      <c r="AG9" s="110" t="s">
        <v>385</v>
      </c>
      <c r="AH9" s="108" t="s">
        <v>386</v>
      </c>
      <c r="AI9" s="108" t="s">
        <v>386</v>
      </c>
      <c r="AJ9" s="239">
        <v>2</v>
      </c>
      <c r="AK9" s="240" t="s">
        <v>391</v>
      </c>
      <c r="AL9" s="240" t="s">
        <v>392</v>
      </c>
      <c r="AM9" s="2" t="s">
        <v>386</v>
      </c>
      <c r="AP9" s="111">
        <v>5</v>
      </c>
      <c r="AQ9" s="111">
        <v>274</v>
      </c>
      <c r="AR9" s="112" t="s">
        <v>123</v>
      </c>
      <c r="AS9" s="113">
        <v>-1.43</v>
      </c>
      <c r="AT9" s="113">
        <v>-4.28</v>
      </c>
      <c r="AV9" s="114"/>
      <c r="BA9" s="114"/>
      <c r="BB9" s="114"/>
    </row>
    <row r="10" spans="1:54" x14ac:dyDescent="0.7">
      <c r="A10" s="96">
        <v>5</v>
      </c>
      <c r="B10" s="96">
        <v>8</v>
      </c>
      <c r="C10" s="97" t="s">
        <v>95</v>
      </c>
      <c r="D10" s="96" t="s">
        <v>66</v>
      </c>
      <c r="E10" s="97" t="s">
        <v>257</v>
      </c>
      <c r="F10" s="96" t="s">
        <v>105</v>
      </c>
      <c r="G10" s="96">
        <v>36</v>
      </c>
      <c r="H10" s="98" t="s">
        <v>123</v>
      </c>
      <c r="I10" s="96" t="s">
        <v>109</v>
      </c>
      <c r="J10" s="96">
        <v>5</v>
      </c>
      <c r="K10" s="96">
        <v>2</v>
      </c>
      <c r="L10" s="99">
        <v>2.137172208791069</v>
      </c>
      <c r="M10" s="99">
        <v>1.9674144821932591</v>
      </c>
      <c r="N10" s="100">
        <v>1.5690694534354332</v>
      </c>
      <c r="O10" s="101">
        <v>14439610.119999999</v>
      </c>
      <c r="P10" s="101">
        <v>-7087574.5300000003</v>
      </c>
      <c r="Q10" s="102">
        <v>1</v>
      </c>
      <c r="R10" s="101">
        <v>-3238290.95</v>
      </c>
      <c r="S10" s="103">
        <v>7225942.540000001</v>
      </c>
      <c r="T10" s="242">
        <v>-4.58</v>
      </c>
      <c r="U10" s="243">
        <v>-1.43</v>
      </c>
      <c r="V10" s="104">
        <v>-12.39</v>
      </c>
      <c r="W10" s="243">
        <v>-4.28</v>
      </c>
      <c r="X10" s="105">
        <v>202</v>
      </c>
      <c r="Y10" s="106">
        <v>105</v>
      </c>
      <c r="Z10" s="106">
        <v>69</v>
      </c>
      <c r="AA10" s="106">
        <v>314</v>
      </c>
      <c r="AB10" s="106">
        <v>55</v>
      </c>
      <c r="AC10" s="107" t="s">
        <v>386</v>
      </c>
      <c r="AD10" s="108" t="s">
        <v>386</v>
      </c>
      <c r="AE10" s="109">
        <v>0</v>
      </c>
      <c r="AF10" s="110" t="s">
        <v>386</v>
      </c>
      <c r="AG10" s="110" t="s">
        <v>386</v>
      </c>
      <c r="AH10" s="108" t="s">
        <v>386</v>
      </c>
      <c r="AI10" s="108" t="s">
        <v>385</v>
      </c>
      <c r="AJ10" s="239">
        <v>1</v>
      </c>
      <c r="AK10" s="240" t="s">
        <v>406</v>
      </c>
      <c r="AL10" s="240" t="s">
        <v>407</v>
      </c>
      <c r="AM10" s="2" t="s">
        <v>386</v>
      </c>
      <c r="AP10" s="111">
        <v>6</v>
      </c>
      <c r="AQ10" s="111">
        <v>174</v>
      </c>
      <c r="AR10" s="112" t="s">
        <v>122</v>
      </c>
      <c r="AS10" s="113">
        <v>2.39</v>
      </c>
      <c r="AT10" s="113">
        <v>0.25</v>
      </c>
      <c r="AV10" s="114"/>
      <c r="BA10" s="114"/>
      <c r="BB10" s="114"/>
    </row>
    <row r="11" spans="1:54" x14ac:dyDescent="0.7">
      <c r="A11" s="96">
        <v>6</v>
      </c>
      <c r="B11" s="96">
        <v>8</v>
      </c>
      <c r="C11" s="97" t="s">
        <v>95</v>
      </c>
      <c r="D11" s="96" t="s">
        <v>67</v>
      </c>
      <c r="E11" s="97" t="s">
        <v>258</v>
      </c>
      <c r="F11" s="96" t="s">
        <v>105</v>
      </c>
      <c r="G11" s="96">
        <v>30</v>
      </c>
      <c r="H11" s="98" t="s">
        <v>122</v>
      </c>
      <c r="I11" s="96" t="s">
        <v>109</v>
      </c>
      <c r="J11" s="96">
        <v>6</v>
      </c>
      <c r="K11" s="96">
        <v>5</v>
      </c>
      <c r="L11" s="99">
        <v>1.0317088053167409</v>
      </c>
      <c r="M11" s="99">
        <v>0.8246532546231109</v>
      </c>
      <c r="N11" s="100">
        <v>0.45700610532895347</v>
      </c>
      <c r="O11" s="101">
        <v>870342.41</v>
      </c>
      <c r="P11" s="101">
        <v>-12744158.029999999</v>
      </c>
      <c r="Q11" s="102">
        <v>6</v>
      </c>
      <c r="R11" s="101">
        <v>-9034637.6999999993</v>
      </c>
      <c r="S11" s="103">
        <v>-14904081.380000005</v>
      </c>
      <c r="T11" s="242">
        <v>-8.26</v>
      </c>
      <c r="U11" s="243">
        <v>2.39</v>
      </c>
      <c r="V11" s="104">
        <v>-24.03</v>
      </c>
      <c r="W11" s="243">
        <v>0.25</v>
      </c>
      <c r="X11" s="105">
        <v>142</v>
      </c>
      <c r="Y11" s="106">
        <v>58</v>
      </c>
      <c r="Z11" s="106">
        <v>37</v>
      </c>
      <c r="AA11" s="106">
        <v>255</v>
      </c>
      <c r="AB11" s="106">
        <v>58</v>
      </c>
      <c r="AC11" s="107" t="s">
        <v>386</v>
      </c>
      <c r="AD11" s="108" t="s">
        <v>386</v>
      </c>
      <c r="AE11" s="109">
        <v>1</v>
      </c>
      <c r="AF11" s="110" t="s">
        <v>385</v>
      </c>
      <c r="AG11" s="110" t="s">
        <v>385</v>
      </c>
      <c r="AH11" s="108" t="s">
        <v>386</v>
      </c>
      <c r="AI11" s="108" t="s">
        <v>385</v>
      </c>
      <c r="AJ11" s="239">
        <v>4</v>
      </c>
      <c r="AK11" s="240" t="s">
        <v>387</v>
      </c>
      <c r="AL11" s="240" t="s">
        <v>647</v>
      </c>
      <c r="AM11" s="2" t="s">
        <v>386</v>
      </c>
      <c r="AP11" s="115">
        <v>7</v>
      </c>
      <c r="AQ11" s="115" t="s">
        <v>189</v>
      </c>
      <c r="AR11" s="116" t="s">
        <v>136</v>
      </c>
      <c r="AS11" s="117">
        <v>0</v>
      </c>
      <c r="AT11" s="117">
        <v>0</v>
      </c>
      <c r="AV11" s="114"/>
      <c r="BA11" s="114"/>
      <c r="BB11" s="114"/>
    </row>
    <row r="12" spans="1:54" x14ac:dyDescent="0.7">
      <c r="A12" s="96">
        <v>7</v>
      </c>
      <c r="B12" s="96">
        <v>8</v>
      </c>
      <c r="C12" s="97" t="s">
        <v>95</v>
      </c>
      <c r="D12" s="96" t="s">
        <v>68</v>
      </c>
      <c r="E12" s="97" t="s">
        <v>259</v>
      </c>
      <c r="F12" s="96" t="s">
        <v>105</v>
      </c>
      <c r="G12" s="96">
        <v>61</v>
      </c>
      <c r="H12" s="98" t="s">
        <v>122</v>
      </c>
      <c r="I12" s="96" t="s">
        <v>109</v>
      </c>
      <c r="J12" s="96">
        <v>6</v>
      </c>
      <c r="K12" s="96">
        <v>8</v>
      </c>
      <c r="L12" s="99">
        <v>2.646951955741319</v>
      </c>
      <c r="M12" s="99">
        <v>2.1333907109200188</v>
      </c>
      <c r="N12" s="100">
        <v>1.3416710507396385</v>
      </c>
      <c r="O12" s="101">
        <v>27353354.239999998</v>
      </c>
      <c r="P12" s="101">
        <v>-16844363.5</v>
      </c>
      <c r="Q12" s="102">
        <v>1</v>
      </c>
      <c r="R12" s="101">
        <v>-16875126.539999999</v>
      </c>
      <c r="S12" s="103">
        <v>5674633.8300000001</v>
      </c>
      <c r="T12" s="242">
        <v>-12.26</v>
      </c>
      <c r="U12" s="243">
        <v>2.39</v>
      </c>
      <c r="V12" s="104">
        <v>-22.53</v>
      </c>
      <c r="W12" s="243">
        <v>0.25</v>
      </c>
      <c r="X12" s="105">
        <v>79</v>
      </c>
      <c r="Y12" s="106">
        <v>41</v>
      </c>
      <c r="Z12" s="106">
        <v>57</v>
      </c>
      <c r="AA12" s="106">
        <v>224</v>
      </c>
      <c r="AB12" s="106">
        <v>92</v>
      </c>
      <c r="AC12" s="107" t="s">
        <v>386</v>
      </c>
      <c r="AD12" s="108" t="s">
        <v>386</v>
      </c>
      <c r="AE12" s="109">
        <v>1</v>
      </c>
      <c r="AF12" s="110" t="s">
        <v>385</v>
      </c>
      <c r="AG12" s="110" t="s">
        <v>385</v>
      </c>
      <c r="AH12" s="108" t="s">
        <v>386</v>
      </c>
      <c r="AI12" s="108" t="s">
        <v>386</v>
      </c>
      <c r="AJ12" s="239">
        <v>3</v>
      </c>
      <c r="AK12" s="240" t="s">
        <v>389</v>
      </c>
      <c r="AL12" s="240" t="s">
        <v>390</v>
      </c>
      <c r="AM12" s="2" t="s">
        <v>386</v>
      </c>
      <c r="AP12" s="111">
        <v>9</v>
      </c>
      <c r="AQ12" s="111">
        <v>84</v>
      </c>
      <c r="AR12" s="112" t="s">
        <v>186</v>
      </c>
      <c r="AS12" s="113">
        <v>-1.32</v>
      </c>
      <c r="AT12" s="113">
        <v>-2.77</v>
      </c>
      <c r="AV12" s="114"/>
      <c r="BA12" s="114"/>
      <c r="BB12" s="114"/>
    </row>
    <row r="13" spans="1:54" x14ac:dyDescent="0.7">
      <c r="A13" s="96">
        <v>8</v>
      </c>
      <c r="B13" s="96">
        <v>8</v>
      </c>
      <c r="C13" s="97" t="s">
        <v>95</v>
      </c>
      <c r="D13" s="96" t="s">
        <v>69</v>
      </c>
      <c r="E13" s="97" t="s">
        <v>260</v>
      </c>
      <c r="F13" s="96" t="s">
        <v>105</v>
      </c>
      <c r="G13" s="96">
        <v>90</v>
      </c>
      <c r="H13" s="98" t="s">
        <v>128</v>
      </c>
      <c r="I13" s="96" t="s">
        <v>111</v>
      </c>
      <c r="J13" s="96">
        <v>12</v>
      </c>
      <c r="K13" s="96">
        <v>9</v>
      </c>
      <c r="L13" s="99">
        <v>1.6112461013330222</v>
      </c>
      <c r="M13" s="99">
        <v>1.310475405566466</v>
      </c>
      <c r="N13" s="100">
        <v>0.59650101619441798</v>
      </c>
      <c r="O13" s="101">
        <v>27374574.239999998</v>
      </c>
      <c r="P13" s="101">
        <v>-22200245.530000001</v>
      </c>
      <c r="Q13" s="102">
        <v>2</v>
      </c>
      <c r="R13" s="101">
        <v>-15457132.710000001</v>
      </c>
      <c r="S13" s="103">
        <v>-18070647.589999996</v>
      </c>
      <c r="T13" s="242">
        <v>-7.01</v>
      </c>
      <c r="U13" s="243">
        <v>2.17</v>
      </c>
      <c r="V13" s="104">
        <v>-16.27</v>
      </c>
      <c r="W13" s="243">
        <v>0.67</v>
      </c>
      <c r="X13" s="105">
        <v>105</v>
      </c>
      <c r="Y13" s="106">
        <v>61</v>
      </c>
      <c r="Z13" s="106">
        <v>53</v>
      </c>
      <c r="AA13" s="106">
        <v>291</v>
      </c>
      <c r="AB13" s="106">
        <v>72</v>
      </c>
      <c r="AC13" s="107" t="s">
        <v>386</v>
      </c>
      <c r="AD13" s="108" t="s">
        <v>386</v>
      </c>
      <c r="AE13" s="109">
        <v>1</v>
      </c>
      <c r="AF13" s="110" t="s">
        <v>386</v>
      </c>
      <c r="AG13" s="110" t="s">
        <v>385</v>
      </c>
      <c r="AH13" s="108" t="s">
        <v>386</v>
      </c>
      <c r="AI13" s="108" t="s">
        <v>386</v>
      </c>
      <c r="AJ13" s="239">
        <v>2</v>
      </c>
      <c r="AK13" s="240" t="s">
        <v>391</v>
      </c>
      <c r="AL13" s="240" t="s">
        <v>395</v>
      </c>
      <c r="AM13" s="2" t="s">
        <v>386</v>
      </c>
      <c r="AP13" s="111">
        <v>10</v>
      </c>
      <c r="AQ13" s="111">
        <v>69</v>
      </c>
      <c r="AR13" s="112" t="s">
        <v>124</v>
      </c>
      <c r="AS13" s="113">
        <v>-0.83</v>
      </c>
      <c r="AT13" s="113">
        <v>-1.63</v>
      </c>
      <c r="AV13" s="114"/>
      <c r="BA13" s="114"/>
      <c r="BB13" s="114"/>
    </row>
    <row r="14" spans="1:54" x14ac:dyDescent="0.7">
      <c r="A14" s="96">
        <v>9</v>
      </c>
      <c r="B14" s="96">
        <v>8</v>
      </c>
      <c r="C14" s="97" t="s">
        <v>95</v>
      </c>
      <c r="D14" s="96" t="s">
        <v>70</v>
      </c>
      <c r="E14" s="97" t="s">
        <v>261</v>
      </c>
      <c r="F14" s="96" t="s">
        <v>105</v>
      </c>
      <c r="G14" s="96">
        <v>48</v>
      </c>
      <c r="H14" s="98" t="s">
        <v>122</v>
      </c>
      <c r="I14" s="96" t="s">
        <v>109</v>
      </c>
      <c r="J14" s="96">
        <v>6</v>
      </c>
      <c r="K14" s="96">
        <v>6</v>
      </c>
      <c r="L14" s="99">
        <v>2.4389815918818507</v>
      </c>
      <c r="M14" s="99">
        <v>2.0367205008233973</v>
      </c>
      <c r="N14" s="100">
        <v>1.1780433994159292</v>
      </c>
      <c r="O14" s="101">
        <v>14900491.52</v>
      </c>
      <c r="P14" s="101">
        <v>-18059518.210000001</v>
      </c>
      <c r="Q14" s="102">
        <v>1</v>
      </c>
      <c r="R14" s="101">
        <v>-14859541.460000001</v>
      </c>
      <c r="S14" s="103">
        <v>1843619.25</v>
      </c>
      <c r="T14" s="242">
        <v>-14.34</v>
      </c>
      <c r="U14" s="243">
        <v>2.39</v>
      </c>
      <c r="V14" s="104">
        <v>-24.21</v>
      </c>
      <c r="W14" s="243">
        <v>0.25</v>
      </c>
      <c r="X14" s="105">
        <v>83</v>
      </c>
      <c r="Y14" s="106">
        <v>61</v>
      </c>
      <c r="Z14" s="106">
        <v>57</v>
      </c>
      <c r="AA14" s="106">
        <v>359</v>
      </c>
      <c r="AB14" s="106">
        <v>64</v>
      </c>
      <c r="AC14" s="107" t="s">
        <v>386</v>
      </c>
      <c r="AD14" s="108" t="s">
        <v>386</v>
      </c>
      <c r="AE14" s="109">
        <v>1</v>
      </c>
      <c r="AF14" s="110" t="s">
        <v>386</v>
      </c>
      <c r="AG14" s="110" t="s">
        <v>385</v>
      </c>
      <c r="AH14" s="108" t="s">
        <v>386</v>
      </c>
      <c r="AI14" s="108" t="s">
        <v>386</v>
      </c>
      <c r="AJ14" s="239">
        <v>2</v>
      </c>
      <c r="AK14" s="240" t="s">
        <v>391</v>
      </c>
      <c r="AL14" s="240" t="s">
        <v>392</v>
      </c>
      <c r="AM14" s="2" t="s">
        <v>386</v>
      </c>
      <c r="AP14" s="111">
        <v>12</v>
      </c>
      <c r="AQ14" s="111">
        <v>35</v>
      </c>
      <c r="AR14" s="112" t="s">
        <v>128</v>
      </c>
      <c r="AS14" s="113">
        <v>2.17</v>
      </c>
      <c r="AT14" s="113">
        <v>0.67</v>
      </c>
      <c r="AV14" s="114"/>
      <c r="BA14" s="114"/>
      <c r="BB14" s="114"/>
    </row>
    <row r="15" spans="1:54" x14ac:dyDescent="0.7">
      <c r="A15" s="96">
        <v>10</v>
      </c>
      <c r="B15" s="96">
        <v>8</v>
      </c>
      <c r="C15" s="97" t="s">
        <v>95</v>
      </c>
      <c r="D15" s="96" t="s">
        <v>71</v>
      </c>
      <c r="E15" s="97" t="s">
        <v>262</v>
      </c>
      <c r="F15" s="96" t="s">
        <v>105</v>
      </c>
      <c r="G15" s="96">
        <v>50</v>
      </c>
      <c r="H15" s="98" t="s">
        <v>122</v>
      </c>
      <c r="I15" s="96" t="s">
        <v>109</v>
      </c>
      <c r="J15" s="96">
        <v>6</v>
      </c>
      <c r="K15" s="96">
        <v>7</v>
      </c>
      <c r="L15" s="99">
        <v>2.2125448243538535</v>
      </c>
      <c r="M15" s="99">
        <v>1.7504702807054879</v>
      </c>
      <c r="N15" s="100">
        <v>1.0030232318128092</v>
      </c>
      <c r="O15" s="101">
        <v>16064983</v>
      </c>
      <c r="P15" s="101">
        <v>-26985596.16</v>
      </c>
      <c r="Q15" s="102">
        <v>1</v>
      </c>
      <c r="R15" s="101">
        <v>-19216688.949999999</v>
      </c>
      <c r="S15" s="103">
        <v>40054.739999998361</v>
      </c>
      <c r="T15" s="242">
        <v>-17.75</v>
      </c>
      <c r="U15" s="243">
        <v>2.39</v>
      </c>
      <c r="V15" s="104">
        <v>-22.41</v>
      </c>
      <c r="W15" s="243">
        <v>0.25</v>
      </c>
      <c r="X15" s="105">
        <v>78</v>
      </c>
      <c r="Y15" s="106">
        <v>53</v>
      </c>
      <c r="Z15" s="106">
        <v>49</v>
      </c>
      <c r="AA15" s="106">
        <v>246</v>
      </c>
      <c r="AB15" s="106">
        <v>67</v>
      </c>
      <c r="AC15" s="107" t="s">
        <v>386</v>
      </c>
      <c r="AD15" s="108" t="s">
        <v>386</v>
      </c>
      <c r="AE15" s="109">
        <v>1</v>
      </c>
      <c r="AF15" s="110" t="s">
        <v>385</v>
      </c>
      <c r="AG15" s="110" t="s">
        <v>385</v>
      </c>
      <c r="AH15" s="108" t="s">
        <v>386</v>
      </c>
      <c r="AI15" s="108" t="s">
        <v>386</v>
      </c>
      <c r="AJ15" s="239">
        <v>3</v>
      </c>
      <c r="AK15" s="240" t="s">
        <v>389</v>
      </c>
      <c r="AL15" s="240" t="s">
        <v>390</v>
      </c>
      <c r="AM15" s="2" t="s">
        <v>386</v>
      </c>
      <c r="AP15" s="111">
        <v>13</v>
      </c>
      <c r="AQ15" s="111">
        <v>75</v>
      </c>
      <c r="AR15" s="112" t="s">
        <v>125</v>
      </c>
      <c r="AS15" s="113">
        <v>4.8499999999999996</v>
      </c>
      <c r="AT15" s="113">
        <v>1.1000000000000001</v>
      </c>
      <c r="AV15" s="114"/>
      <c r="BA15" s="114"/>
      <c r="BB15" s="114"/>
    </row>
    <row r="16" spans="1:54" x14ac:dyDescent="0.7">
      <c r="A16" s="96">
        <v>11</v>
      </c>
      <c r="B16" s="96">
        <v>8</v>
      </c>
      <c r="C16" s="97" t="s">
        <v>95</v>
      </c>
      <c r="D16" s="96" t="s">
        <v>76</v>
      </c>
      <c r="E16" s="97" t="s">
        <v>263</v>
      </c>
      <c r="F16" s="96" t="s">
        <v>105</v>
      </c>
      <c r="G16" s="96">
        <v>234</v>
      </c>
      <c r="H16" s="98" t="s">
        <v>125</v>
      </c>
      <c r="I16" s="96" t="s">
        <v>111</v>
      </c>
      <c r="J16" s="96">
        <v>13</v>
      </c>
      <c r="K16" s="96">
        <v>10</v>
      </c>
      <c r="L16" s="99">
        <v>0.74963781436342569</v>
      </c>
      <c r="M16" s="99">
        <v>0.62726402002931292</v>
      </c>
      <c r="N16" s="100">
        <v>0.1728903249649483</v>
      </c>
      <c r="O16" s="101">
        <v>-21714857.469999999</v>
      </c>
      <c r="P16" s="101">
        <v>48499386.640000001</v>
      </c>
      <c r="Q16" s="102">
        <v>5</v>
      </c>
      <c r="R16" s="101">
        <v>-2118204.5099999998</v>
      </c>
      <c r="S16" s="103">
        <v>-71738344.430000007</v>
      </c>
      <c r="T16" s="242">
        <v>-0.77</v>
      </c>
      <c r="U16" s="243">
        <v>4.8499999999999996</v>
      </c>
      <c r="V16" s="104">
        <v>15.65</v>
      </c>
      <c r="W16" s="243">
        <v>1.1000000000000001</v>
      </c>
      <c r="X16" s="105">
        <v>243</v>
      </c>
      <c r="Y16" s="106">
        <v>52</v>
      </c>
      <c r="Z16" s="106">
        <v>59</v>
      </c>
      <c r="AA16" s="106">
        <v>215</v>
      </c>
      <c r="AB16" s="106">
        <v>46</v>
      </c>
      <c r="AC16" s="107" t="s">
        <v>386</v>
      </c>
      <c r="AD16" s="108" t="s">
        <v>385</v>
      </c>
      <c r="AE16" s="109">
        <v>0</v>
      </c>
      <c r="AF16" s="110" t="s">
        <v>385</v>
      </c>
      <c r="AG16" s="110" t="s">
        <v>385</v>
      </c>
      <c r="AH16" s="108" t="s">
        <v>386</v>
      </c>
      <c r="AI16" s="108" t="s">
        <v>385</v>
      </c>
      <c r="AJ16" s="239">
        <v>4</v>
      </c>
      <c r="AK16" s="240" t="s">
        <v>387</v>
      </c>
      <c r="AL16" s="240" t="s">
        <v>807</v>
      </c>
      <c r="AM16" s="2" t="s">
        <v>386</v>
      </c>
      <c r="AP16" s="115">
        <v>14</v>
      </c>
      <c r="AQ16" s="115" t="s">
        <v>189</v>
      </c>
      <c r="AR16" s="116" t="s">
        <v>187</v>
      </c>
      <c r="AS16" s="117">
        <v>0</v>
      </c>
      <c r="AT16" s="117">
        <v>0</v>
      </c>
      <c r="AV16" s="114"/>
      <c r="BA16" s="114"/>
      <c r="BB16" s="114"/>
    </row>
    <row r="17" spans="1:54" x14ac:dyDescent="0.7">
      <c r="A17" s="96">
        <v>12</v>
      </c>
      <c r="B17" s="96">
        <v>8</v>
      </c>
      <c r="C17" s="97" t="s">
        <v>95</v>
      </c>
      <c r="D17" s="96" t="s">
        <v>87</v>
      </c>
      <c r="E17" s="97" t="s">
        <v>264</v>
      </c>
      <c r="F17" s="96" t="s">
        <v>105</v>
      </c>
      <c r="G17" s="96">
        <v>20</v>
      </c>
      <c r="H17" s="98" t="s">
        <v>126</v>
      </c>
      <c r="I17" s="96" t="s">
        <v>112</v>
      </c>
      <c r="J17" s="96">
        <v>2</v>
      </c>
      <c r="K17" s="96">
        <v>1</v>
      </c>
      <c r="L17" s="99">
        <v>1.0325788344853783</v>
      </c>
      <c r="M17" s="99">
        <v>0.87021721120973572</v>
      </c>
      <c r="N17" s="100">
        <v>0.57911928991855921</v>
      </c>
      <c r="O17" s="101">
        <v>420026.91</v>
      </c>
      <c r="P17" s="101">
        <v>-2108019.7599999998</v>
      </c>
      <c r="Q17" s="102">
        <v>6</v>
      </c>
      <c r="R17" s="101">
        <v>947774.24</v>
      </c>
      <c r="S17" s="103">
        <v>-5426260.0600000005</v>
      </c>
      <c r="T17" s="242">
        <v>2.5</v>
      </c>
      <c r="U17" s="243">
        <v>1.78</v>
      </c>
      <c r="V17" s="104">
        <v>-3.66</v>
      </c>
      <c r="W17" s="243">
        <v>-3</v>
      </c>
      <c r="X17" s="105">
        <v>298</v>
      </c>
      <c r="Y17" s="106">
        <v>44</v>
      </c>
      <c r="Z17" s="106">
        <v>59</v>
      </c>
      <c r="AA17" s="106">
        <v>104</v>
      </c>
      <c r="AB17" s="106">
        <v>79</v>
      </c>
      <c r="AC17" s="107" t="s">
        <v>385</v>
      </c>
      <c r="AD17" s="108" t="s">
        <v>386</v>
      </c>
      <c r="AE17" s="109">
        <v>0</v>
      </c>
      <c r="AF17" s="110" t="s">
        <v>385</v>
      </c>
      <c r="AG17" s="110" t="s">
        <v>385</v>
      </c>
      <c r="AH17" s="108" t="s">
        <v>385</v>
      </c>
      <c r="AI17" s="108" t="s">
        <v>386</v>
      </c>
      <c r="AJ17" s="239">
        <v>4</v>
      </c>
      <c r="AK17" s="240" t="s">
        <v>387</v>
      </c>
      <c r="AL17" s="240" t="s">
        <v>647</v>
      </c>
      <c r="AM17" s="2" t="s">
        <v>386</v>
      </c>
      <c r="AP17" s="111">
        <v>15</v>
      </c>
      <c r="AQ17" s="111">
        <v>41</v>
      </c>
      <c r="AR17" s="112" t="s">
        <v>130</v>
      </c>
      <c r="AS17" s="113">
        <v>12.01</v>
      </c>
      <c r="AT17" s="113">
        <v>4.55</v>
      </c>
      <c r="AV17" s="114"/>
      <c r="BA17" s="114"/>
      <c r="BB17" s="114"/>
    </row>
    <row r="18" spans="1:54" x14ac:dyDescent="0.7">
      <c r="A18" s="96">
        <v>13</v>
      </c>
      <c r="B18" s="96">
        <v>8</v>
      </c>
      <c r="C18" s="97" t="s">
        <v>89</v>
      </c>
      <c r="D18" s="96" t="s">
        <v>37</v>
      </c>
      <c r="E18" s="97" t="s">
        <v>265</v>
      </c>
      <c r="F18" s="96" t="s">
        <v>106</v>
      </c>
      <c r="G18" s="96">
        <v>273</v>
      </c>
      <c r="H18" s="98" t="s">
        <v>121</v>
      </c>
      <c r="I18" s="96" t="s">
        <v>108</v>
      </c>
      <c r="J18" s="96">
        <v>16</v>
      </c>
      <c r="K18" s="96">
        <v>12</v>
      </c>
      <c r="L18" s="99">
        <v>2.4478267807834686</v>
      </c>
      <c r="M18" s="99">
        <v>2.1214165980953532</v>
      </c>
      <c r="N18" s="100">
        <v>1.2797489198940668</v>
      </c>
      <c r="O18" s="101">
        <v>167076808.08000001</v>
      </c>
      <c r="P18" s="101">
        <v>95548812.030000001</v>
      </c>
      <c r="Q18" s="102">
        <v>0</v>
      </c>
      <c r="R18" s="101">
        <v>172834359.40000001</v>
      </c>
      <c r="S18" s="103">
        <v>32255385.220000029</v>
      </c>
      <c r="T18" s="242">
        <v>28.31</v>
      </c>
      <c r="U18" s="243">
        <v>10.62</v>
      </c>
      <c r="V18" s="104">
        <v>11.63</v>
      </c>
      <c r="W18" s="243">
        <v>2.81</v>
      </c>
      <c r="X18" s="105">
        <v>72</v>
      </c>
      <c r="Y18" s="106">
        <v>71</v>
      </c>
      <c r="Z18" s="106">
        <v>62</v>
      </c>
      <c r="AA18" s="106">
        <v>120</v>
      </c>
      <c r="AB18" s="106">
        <v>57</v>
      </c>
      <c r="AC18" s="107" t="s">
        <v>385</v>
      </c>
      <c r="AD18" s="108" t="s">
        <v>385</v>
      </c>
      <c r="AE18" s="109">
        <v>1</v>
      </c>
      <c r="AF18" s="110" t="s">
        <v>386</v>
      </c>
      <c r="AG18" s="110" t="s">
        <v>386</v>
      </c>
      <c r="AH18" s="108" t="s">
        <v>385</v>
      </c>
      <c r="AI18" s="108" t="s">
        <v>385</v>
      </c>
      <c r="AJ18" s="239">
        <v>5</v>
      </c>
      <c r="AK18" s="240" t="s">
        <v>396</v>
      </c>
      <c r="AL18" s="240" t="s">
        <v>400</v>
      </c>
      <c r="AM18" s="2" t="s">
        <v>385</v>
      </c>
      <c r="AP18" s="111">
        <v>16</v>
      </c>
      <c r="AQ18" s="111">
        <v>29</v>
      </c>
      <c r="AR18" s="112" t="s">
        <v>121</v>
      </c>
      <c r="AS18" s="113">
        <v>10.62</v>
      </c>
      <c r="AT18" s="113">
        <v>2.81</v>
      </c>
      <c r="AV18" s="114"/>
      <c r="BA18" s="114"/>
      <c r="BB18" s="114"/>
    </row>
    <row r="19" spans="1:54" x14ac:dyDescent="0.7">
      <c r="A19" s="96">
        <v>14</v>
      </c>
      <c r="B19" s="96">
        <v>8</v>
      </c>
      <c r="C19" s="97" t="s">
        <v>89</v>
      </c>
      <c r="D19" s="96" t="s">
        <v>38</v>
      </c>
      <c r="E19" s="97" t="s">
        <v>266</v>
      </c>
      <c r="F19" s="96" t="s">
        <v>105</v>
      </c>
      <c r="G19" s="96">
        <v>37</v>
      </c>
      <c r="H19" s="98" t="s">
        <v>122</v>
      </c>
      <c r="I19" s="96" t="s">
        <v>109</v>
      </c>
      <c r="J19" s="96">
        <v>6</v>
      </c>
      <c r="K19" s="96">
        <v>7</v>
      </c>
      <c r="L19" s="99">
        <v>2.9289680256798238</v>
      </c>
      <c r="M19" s="99">
        <v>2.6262440684498567</v>
      </c>
      <c r="N19" s="100">
        <v>1.8750561015185694</v>
      </c>
      <c r="O19" s="101">
        <v>26089746.800000001</v>
      </c>
      <c r="P19" s="101">
        <v>-10697653.119999999</v>
      </c>
      <c r="Q19" s="102">
        <v>1</v>
      </c>
      <c r="R19" s="101">
        <v>-6009993.3399999999</v>
      </c>
      <c r="S19" s="103">
        <v>11835339.839999998</v>
      </c>
      <c r="T19" s="242">
        <v>-5.42</v>
      </c>
      <c r="U19" s="243">
        <v>2.39</v>
      </c>
      <c r="V19" s="104">
        <v>-16.489999999999998</v>
      </c>
      <c r="W19" s="243">
        <v>0.25</v>
      </c>
      <c r="X19" s="105">
        <v>59</v>
      </c>
      <c r="Y19" s="106">
        <v>56</v>
      </c>
      <c r="Z19" s="106">
        <v>60</v>
      </c>
      <c r="AA19" s="106">
        <v>122</v>
      </c>
      <c r="AB19" s="106">
        <v>49</v>
      </c>
      <c r="AC19" s="107" t="s">
        <v>386</v>
      </c>
      <c r="AD19" s="108" t="s">
        <v>386</v>
      </c>
      <c r="AE19" s="109">
        <v>1</v>
      </c>
      <c r="AF19" s="110" t="s">
        <v>385</v>
      </c>
      <c r="AG19" s="110" t="s">
        <v>385</v>
      </c>
      <c r="AH19" s="108" t="s">
        <v>386</v>
      </c>
      <c r="AI19" s="108" t="s">
        <v>385</v>
      </c>
      <c r="AJ19" s="239">
        <v>4</v>
      </c>
      <c r="AK19" s="240" t="s">
        <v>387</v>
      </c>
      <c r="AL19" s="240" t="s">
        <v>393</v>
      </c>
      <c r="AM19" s="2" t="s">
        <v>386</v>
      </c>
      <c r="AP19" s="111">
        <v>17</v>
      </c>
      <c r="AQ19" s="111">
        <v>27</v>
      </c>
      <c r="AR19" s="112" t="s">
        <v>127</v>
      </c>
      <c r="AS19" s="113">
        <v>10.73</v>
      </c>
      <c r="AT19" s="113">
        <v>2.68</v>
      </c>
      <c r="AV19" s="114"/>
      <c r="BA19" s="114"/>
      <c r="BB19" s="114"/>
    </row>
    <row r="20" spans="1:54" x14ac:dyDescent="0.7">
      <c r="A20" s="96">
        <v>15</v>
      </c>
      <c r="B20" s="96">
        <v>8</v>
      </c>
      <c r="C20" s="97" t="s">
        <v>89</v>
      </c>
      <c r="D20" s="96" t="s">
        <v>40</v>
      </c>
      <c r="E20" s="97" t="s">
        <v>267</v>
      </c>
      <c r="F20" s="96" t="s">
        <v>105</v>
      </c>
      <c r="G20" s="96">
        <v>73</v>
      </c>
      <c r="H20" s="98" t="s">
        <v>186</v>
      </c>
      <c r="I20" s="96" t="s">
        <v>110</v>
      </c>
      <c r="J20" s="96">
        <v>9</v>
      </c>
      <c r="K20" s="96">
        <v>9</v>
      </c>
      <c r="L20" s="99">
        <v>1.5677623517446269</v>
      </c>
      <c r="M20" s="99">
        <v>1.39393977784891</v>
      </c>
      <c r="N20" s="100">
        <v>0.89277928074488111</v>
      </c>
      <c r="O20" s="101">
        <v>18301565.420000002</v>
      </c>
      <c r="P20" s="101">
        <v>7433419.8200000003</v>
      </c>
      <c r="Q20" s="102">
        <v>0</v>
      </c>
      <c r="R20" s="101">
        <v>13094578.949999999</v>
      </c>
      <c r="S20" s="103">
        <v>-3456211.9199999981</v>
      </c>
      <c r="T20" s="242">
        <v>7.27</v>
      </c>
      <c r="U20" s="243">
        <v>-1.32</v>
      </c>
      <c r="V20" s="104">
        <v>5.74</v>
      </c>
      <c r="W20" s="243">
        <v>-2.77</v>
      </c>
      <c r="X20" s="105">
        <v>113</v>
      </c>
      <c r="Y20" s="106">
        <v>43</v>
      </c>
      <c r="Z20" s="106">
        <v>45</v>
      </c>
      <c r="AA20" s="106">
        <v>95</v>
      </c>
      <c r="AB20" s="106">
        <v>60</v>
      </c>
      <c r="AC20" s="107" t="s">
        <v>385</v>
      </c>
      <c r="AD20" s="108" t="s">
        <v>385</v>
      </c>
      <c r="AE20" s="109">
        <v>0</v>
      </c>
      <c r="AF20" s="110" t="s">
        <v>385</v>
      </c>
      <c r="AG20" s="110" t="s">
        <v>385</v>
      </c>
      <c r="AH20" s="108" t="s">
        <v>385</v>
      </c>
      <c r="AI20" s="108" t="s">
        <v>385</v>
      </c>
      <c r="AJ20" s="239">
        <v>6</v>
      </c>
      <c r="AK20" s="240" t="s">
        <v>398</v>
      </c>
      <c r="AL20" s="240" t="s">
        <v>404</v>
      </c>
      <c r="AM20" s="2" t="s">
        <v>385</v>
      </c>
      <c r="AP20" s="111">
        <v>18</v>
      </c>
      <c r="AQ20" s="111">
        <v>12</v>
      </c>
      <c r="AR20" s="112" t="s">
        <v>188</v>
      </c>
      <c r="AS20" s="113">
        <v>8.65</v>
      </c>
      <c r="AT20" s="113">
        <v>2.77</v>
      </c>
      <c r="AV20" s="114"/>
      <c r="BA20" s="114"/>
      <c r="BB20" s="114"/>
    </row>
    <row r="21" spans="1:54" x14ac:dyDescent="0.7">
      <c r="A21" s="96">
        <v>16</v>
      </c>
      <c r="B21" s="96">
        <v>8</v>
      </c>
      <c r="C21" s="97" t="s">
        <v>89</v>
      </c>
      <c r="D21" s="96" t="s">
        <v>43</v>
      </c>
      <c r="E21" s="97" t="s">
        <v>268</v>
      </c>
      <c r="F21" s="96" t="s">
        <v>105</v>
      </c>
      <c r="G21" s="96">
        <v>125</v>
      </c>
      <c r="H21" s="98" t="s">
        <v>125</v>
      </c>
      <c r="I21" s="96" t="s">
        <v>111</v>
      </c>
      <c r="J21" s="96">
        <v>13</v>
      </c>
      <c r="K21" s="96">
        <v>10</v>
      </c>
      <c r="L21" s="99">
        <v>2.1734800048153358</v>
      </c>
      <c r="M21" s="99">
        <v>1.8886871051666851</v>
      </c>
      <c r="N21" s="100">
        <v>0.84097728574249564</v>
      </c>
      <c r="O21" s="101">
        <v>41844133.719999999</v>
      </c>
      <c r="P21" s="101">
        <v>-31929459.260000002</v>
      </c>
      <c r="Q21" s="102">
        <v>1</v>
      </c>
      <c r="R21" s="101">
        <v>-21468134.129999999</v>
      </c>
      <c r="S21" s="103">
        <v>-5705317.5400000066</v>
      </c>
      <c r="T21" s="242">
        <v>-12.14</v>
      </c>
      <c r="U21" s="243">
        <v>4.8499999999999996</v>
      </c>
      <c r="V21" s="104">
        <v>-17.260000000000002</v>
      </c>
      <c r="W21" s="243">
        <v>1.1000000000000001</v>
      </c>
      <c r="X21" s="105">
        <v>132</v>
      </c>
      <c r="Y21" s="106">
        <v>271</v>
      </c>
      <c r="Z21" s="106">
        <v>82</v>
      </c>
      <c r="AA21" s="106">
        <v>131</v>
      </c>
      <c r="AB21" s="106">
        <v>57</v>
      </c>
      <c r="AC21" s="107" t="s">
        <v>386</v>
      </c>
      <c r="AD21" s="108" t="s">
        <v>386</v>
      </c>
      <c r="AE21" s="109">
        <v>0</v>
      </c>
      <c r="AF21" s="110" t="s">
        <v>386</v>
      </c>
      <c r="AG21" s="110" t="s">
        <v>386</v>
      </c>
      <c r="AH21" s="108" t="s">
        <v>386</v>
      </c>
      <c r="AI21" s="108" t="s">
        <v>385</v>
      </c>
      <c r="AJ21" s="239">
        <v>1</v>
      </c>
      <c r="AK21" s="240" t="s">
        <v>406</v>
      </c>
      <c r="AL21" s="240" t="s">
        <v>407</v>
      </c>
      <c r="AM21" s="2" t="s">
        <v>386</v>
      </c>
      <c r="AP21" s="111">
        <v>19</v>
      </c>
      <c r="AQ21" s="111">
        <v>19</v>
      </c>
      <c r="AR21" s="112" t="s">
        <v>129</v>
      </c>
      <c r="AS21" s="113">
        <v>9.3699999999999992</v>
      </c>
      <c r="AT21" s="113">
        <v>3.72</v>
      </c>
      <c r="AV21" s="114"/>
      <c r="BA21" s="114"/>
      <c r="BB21" s="114"/>
    </row>
    <row r="22" spans="1:54" x14ac:dyDescent="0.7">
      <c r="A22" s="96">
        <v>17</v>
      </c>
      <c r="B22" s="96">
        <v>8</v>
      </c>
      <c r="C22" s="97" t="s">
        <v>89</v>
      </c>
      <c r="D22" s="96" t="s">
        <v>44</v>
      </c>
      <c r="E22" s="97" t="s">
        <v>269</v>
      </c>
      <c r="F22" s="96" t="s">
        <v>105</v>
      </c>
      <c r="G22" s="96">
        <v>41</v>
      </c>
      <c r="H22" s="98" t="s">
        <v>122</v>
      </c>
      <c r="I22" s="96" t="s">
        <v>109</v>
      </c>
      <c r="J22" s="96">
        <v>6</v>
      </c>
      <c r="K22" s="96">
        <v>6</v>
      </c>
      <c r="L22" s="99">
        <v>2.3761249293415556</v>
      </c>
      <c r="M22" s="99">
        <v>2.184141210624567</v>
      </c>
      <c r="N22" s="100">
        <v>1.314018694891727</v>
      </c>
      <c r="O22" s="101">
        <v>20419063.640000001</v>
      </c>
      <c r="P22" s="101">
        <v>-17382632.710000001</v>
      </c>
      <c r="Q22" s="102">
        <v>1</v>
      </c>
      <c r="R22" s="101">
        <v>-11322493.75</v>
      </c>
      <c r="S22" s="103">
        <v>4659437.2199999988</v>
      </c>
      <c r="T22" s="242">
        <v>-11.1</v>
      </c>
      <c r="U22" s="243">
        <v>2.39</v>
      </c>
      <c r="V22" s="104">
        <v>-23.32</v>
      </c>
      <c r="W22" s="243">
        <v>0.25</v>
      </c>
      <c r="X22" s="105">
        <v>97</v>
      </c>
      <c r="Y22" s="106">
        <v>66</v>
      </c>
      <c r="Z22" s="106">
        <v>51</v>
      </c>
      <c r="AA22" s="106">
        <v>97</v>
      </c>
      <c r="AB22" s="106">
        <v>48</v>
      </c>
      <c r="AC22" s="107" t="s">
        <v>386</v>
      </c>
      <c r="AD22" s="108" t="s">
        <v>386</v>
      </c>
      <c r="AE22" s="109">
        <v>0</v>
      </c>
      <c r="AF22" s="110" t="s">
        <v>386</v>
      </c>
      <c r="AG22" s="110" t="s">
        <v>385</v>
      </c>
      <c r="AH22" s="108" t="s">
        <v>385</v>
      </c>
      <c r="AI22" s="108" t="s">
        <v>385</v>
      </c>
      <c r="AJ22" s="239">
        <v>3</v>
      </c>
      <c r="AK22" s="240" t="s">
        <v>389</v>
      </c>
      <c r="AL22" s="240" t="s">
        <v>390</v>
      </c>
      <c r="AM22" s="2" t="s">
        <v>386</v>
      </c>
      <c r="AP22" s="111">
        <v>20</v>
      </c>
      <c r="AQ22" s="111">
        <v>4</v>
      </c>
      <c r="AR22" s="112" t="s">
        <v>132</v>
      </c>
      <c r="AS22" s="113">
        <v>6.97</v>
      </c>
      <c r="AT22" s="113">
        <v>1.28</v>
      </c>
      <c r="AV22" s="114"/>
      <c r="BA22" s="114"/>
      <c r="BB22" s="114"/>
    </row>
    <row r="23" spans="1:54" x14ac:dyDescent="0.7">
      <c r="A23" s="96">
        <v>18</v>
      </c>
      <c r="B23" s="96">
        <v>8</v>
      </c>
      <c r="C23" s="97" t="s">
        <v>89</v>
      </c>
      <c r="D23" s="96" t="s">
        <v>45</v>
      </c>
      <c r="E23" s="97" t="s">
        <v>270</v>
      </c>
      <c r="F23" s="96" t="s">
        <v>105</v>
      </c>
      <c r="G23" s="96">
        <v>52</v>
      </c>
      <c r="H23" s="98" t="s">
        <v>122</v>
      </c>
      <c r="I23" s="96" t="s">
        <v>109</v>
      </c>
      <c r="J23" s="96">
        <v>6</v>
      </c>
      <c r="K23" s="96">
        <v>7</v>
      </c>
      <c r="L23" s="99">
        <v>3.2585293794535448</v>
      </c>
      <c r="M23" s="99">
        <v>2.7942417150714904</v>
      </c>
      <c r="N23" s="100">
        <v>1.8248357729668543</v>
      </c>
      <c r="O23" s="101">
        <v>29315173.07</v>
      </c>
      <c r="P23" s="101">
        <v>-3113557.03</v>
      </c>
      <c r="Q23" s="102">
        <v>1</v>
      </c>
      <c r="R23" s="101">
        <v>2096288.16</v>
      </c>
      <c r="S23" s="103">
        <v>10706171.75</v>
      </c>
      <c r="T23" s="242">
        <v>1.87</v>
      </c>
      <c r="U23" s="243">
        <v>2.39</v>
      </c>
      <c r="V23" s="104">
        <v>-3.77</v>
      </c>
      <c r="W23" s="243">
        <v>0.25</v>
      </c>
      <c r="X23" s="105">
        <v>60</v>
      </c>
      <c r="Y23" s="106">
        <v>78</v>
      </c>
      <c r="Z23" s="106">
        <v>38</v>
      </c>
      <c r="AA23" s="106">
        <v>117</v>
      </c>
      <c r="AB23" s="106">
        <v>85</v>
      </c>
      <c r="AC23" s="107" t="s">
        <v>386</v>
      </c>
      <c r="AD23" s="108" t="s">
        <v>386</v>
      </c>
      <c r="AE23" s="109">
        <v>1</v>
      </c>
      <c r="AF23" s="110" t="s">
        <v>386</v>
      </c>
      <c r="AG23" s="110" t="s">
        <v>385</v>
      </c>
      <c r="AH23" s="108" t="s">
        <v>385</v>
      </c>
      <c r="AI23" s="108" t="s">
        <v>386</v>
      </c>
      <c r="AJ23" s="239">
        <v>3</v>
      </c>
      <c r="AK23" s="240" t="s">
        <v>389</v>
      </c>
      <c r="AL23" s="240" t="s">
        <v>390</v>
      </c>
      <c r="AM23" s="2" t="s">
        <v>386</v>
      </c>
      <c r="AP23" s="118" t="s">
        <v>384</v>
      </c>
      <c r="AQ23" s="118">
        <v>902</v>
      </c>
      <c r="AR23" s="119"/>
      <c r="AS23" s="120"/>
      <c r="AT23" s="120"/>
      <c r="AV23" s="114"/>
      <c r="BA23" s="114"/>
      <c r="BB23" s="114"/>
    </row>
    <row r="24" spans="1:54" x14ac:dyDescent="0.7">
      <c r="A24" s="96">
        <v>19</v>
      </c>
      <c r="B24" s="96">
        <v>8</v>
      </c>
      <c r="C24" s="97" t="s">
        <v>89</v>
      </c>
      <c r="D24" s="96" t="s">
        <v>46</v>
      </c>
      <c r="E24" s="97" t="s">
        <v>271</v>
      </c>
      <c r="F24" s="96" t="s">
        <v>105</v>
      </c>
      <c r="G24" s="96">
        <v>38</v>
      </c>
      <c r="H24" s="98" t="s">
        <v>122</v>
      </c>
      <c r="I24" s="96" t="s">
        <v>109</v>
      </c>
      <c r="J24" s="96">
        <v>6</v>
      </c>
      <c r="K24" s="96">
        <v>6</v>
      </c>
      <c r="L24" s="99">
        <v>1.4019974261397576</v>
      </c>
      <c r="M24" s="99">
        <v>1.2657928924066979</v>
      </c>
      <c r="N24" s="100">
        <v>0.84110708498031195</v>
      </c>
      <c r="O24" s="101">
        <v>8632877.75</v>
      </c>
      <c r="P24" s="101">
        <v>-15390606.24</v>
      </c>
      <c r="Q24" s="102">
        <v>2</v>
      </c>
      <c r="R24" s="101">
        <v>-12227110.59</v>
      </c>
      <c r="S24" s="103">
        <v>-3415453.3300000019</v>
      </c>
      <c r="T24" s="242">
        <v>-13.62</v>
      </c>
      <c r="U24" s="243">
        <v>2.39</v>
      </c>
      <c r="V24" s="104">
        <v>-32.67</v>
      </c>
      <c r="W24" s="243">
        <v>0.25</v>
      </c>
      <c r="X24" s="105">
        <v>55</v>
      </c>
      <c r="Y24" s="106">
        <v>55</v>
      </c>
      <c r="Z24" s="106">
        <v>89</v>
      </c>
      <c r="AA24" s="106">
        <v>107</v>
      </c>
      <c r="AB24" s="106">
        <v>44</v>
      </c>
      <c r="AC24" s="107" t="s">
        <v>386</v>
      </c>
      <c r="AD24" s="108" t="s">
        <v>386</v>
      </c>
      <c r="AE24" s="109">
        <v>1</v>
      </c>
      <c r="AF24" s="110" t="s">
        <v>385</v>
      </c>
      <c r="AG24" s="110" t="s">
        <v>386</v>
      </c>
      <c r="AH24" s="108" t="s">
        <v>385</v>
      </c>
      <c r="AI24" s="108" t="s">
        <v>385</v>
      </c>
      <c r="AJ24" s="239">
        <v>4</v>
      </c>
      <c r="AK24" s="240" t="s">
        <v>387</v>
      </c>
      <c r="AL24" s="240" t="s">
        <v>405</v>
      </c>
      <c r="AM24" s="2" t="s">
        <v>386</v>
      </c>
      <c r="AV24" s="114"/>
    </row>
    <row r="25" spans="1:54" x14ac:dyDescent="0.7">
      <c r="A25" s="96">
        <v>20</v>
      </c>
      <c r="B25" s="96">
        <v>8</v>
      </c>
      <c r="C25" s="97" t="s">
        <v>89</v>
      </c>
      <c r="D25" s="96" t="s">
        <v>47</v>
      </c>
      <c r="E25" s="97" t="s">
        <v>272</v>
      </c>
      <c r="F25" s="96" t="s">
        <v>105</v>
      </c>
      <c r="G25" s="96">
        <v>32</v>
      </c>
      <c r="H25" s="98" t="s">
        <v>126</v>
      </c>
      <c r="I25" s="96" t="s">
        <v>112</v>
      </c>
      <c r="J25" s="96">
        <v>2</v>
      </c>
      <c r="K25" s="96">
        <v>2</v>
      </c>
      <c r="L25" s="99">
        <v>0.97619554631527961</v>
      </c>
      <c r="M25" s="99">
        <v>0.79982739886502807</v>
      </c>
      <c r="N25" s="100">
        <v>0.57220170555950434</v>
      </c>
      <c r="O25" s="101">
        <v>-273869.68</v>
      </c>
      <c r="P25" s="101">
        <v>-15036169.800000001</v>
      </c>
      <c r="Q25" s="102">
        <v>7</v>
      </c>
      <c r="R25" s="101">
        <v>-1003348.1</v>
      </c>
      <c r="S25" s="103">
        <v>-4921809.3200000012</v>
      </c>
      <c r="T25" s="242">
        <v>-1.84</v>
      </c>
      <c r="U25" s="243">
        <v>1.78</v>
      </c>
      <c r="V25" s="104">
        <v>-57.22</v>
      </c>
      <c r="W25" s="243">
        <v>-3</v>
      </c>
      <c r="X25" s="105">
        <v>175</v>
      </c>
      <c r="Y25" s="106">
        <v>26</v>
      </c>
      <c r="Z25" s="106">
        <v>34</v>
      </c>
      <c r="AA25" s="106">
        <v>92</v>
      </c>
      <c r="AB25" s="106">
        <v>63</v>
      </c>
      <c r="AC25" s="107" t="s">
        <v>386</v>
      </c>
      <c r="AD25" s="108" t="s">
        <v>386</v>
      </c>
      <c r="AE25" s="109">
        <v>1</v>
      </c>
      <c r="AF25" s="110" t="s">
        <v>385</v>
      </c>
      <c r="AG25" s="110" t="s">
        <v>385</v>
      </c>
      <c r="AH25" s="108" t="s">
        <v>385</v>
      </c>
      <c r="AI25" s="108" t="s">
        <v>386</v>
      </c>
      <c r="AJ25" s="239">
        <v>4</v>
      </c>
      <c r="AK25" s="240" t="s">
        <v>387</v>
      </c>
      <c r="AL25" s="240" t="s">
        <v>808</v>
      </c>
      <c r="AM25" s="2" t="s">
        <v>386</v>
      </c>
      <c r="AV25" s="114"/>
    </row>
    <row r="26" spans="1:54" x14ac:dyDescent="0.7">
      <c r="A26" s="96">
        <v>21</v>
      </c>
      <c r="B26" s="96">
        <v>8</v>
      </c>
      <c r="C26" s="97" t="s">
        <v>92</v>
      </c>
      <c r="D26" s="96" t="s">
        <v>2</v>
      </c>
      <c r="E26" s="97" t="s">
        <v>273</v>
      </c>
      <c r="F26" s="96" t="s">
        <v>106</v>
      </c>
      <c r="G26" s="96">
        <v>558</v>
      </c>
      <c r="H26" s="98" t="s">
        <v>127</v>
      </c>
      <c r="I26" s="96" t="s">
        <v>108</v>
      </c>
      <c r="J26" s="96">
        <v>17</v>
      </c>
      <c r="K26" s="96">
        <v>13</v>
      </c>
      <c r="L26" s="99">
        <v>2.0025896238401604</v>
      </c>
      <c r="M26" s="99">
        <v>1.8104467724831221</v>
      </c>
      <c r="N26" s="100">
        <v>0.73956594119606411</v>
      </c>
      <c r="O26" s="101">
        <v>278024234.91000003</v>
      </c>
      <c r="P26" s="101">
        <v>554364884.36000001</v>
      </c>
      <c r="Q26" s="102">
        <v>1</v>
      </c>
      <c r="R26" s="101">
        <v>622244279.32000005</v>
      </c>
      <c r="S26" s="103">
        <v>-60667001.419999987</v>
      </c>
      <c r="T26" s="242">
        <v>50.31</v>
      </c>
      <c r="U26" s="243">
        <v>10.73</v>
      </c>
      <c r="V26" s="104">
        <v>35.5</v>
      </c>
      <c r="W26" s="243">
        <v>2.68</v>
      </c>
      <c r="X26" s="105">
        <v>167</v>
      </c>
      <c r="Y26" s="106">
        <v>78</v>
      </c>
      <c r="Z26" s="106">
        <v>53</v>
      </c>
      <c r="AA26" s="106">
        <v>83</v>
      </c>
      <c r="AB26" s="106">
        <v>48</v>
      </c>
      <c r="AC26" s="107" t="s">
        <v>385</v>
      </c>
      <c r="AD26" s="108" t="s">
        <v>385</v>
      </c>
      <c r="AE26" s="109">
        <v>1</v>
      </c>
      <c r="AF26" s="110" t="s">
        <v>386</v>
      </c>
      <c r="AG26" s="110" t="s">
        <v>385</v>
      </c>
      <c r="AH26" s="108" t="s">
        <v>385</v>
      </c>
      <c r="AI26" s="108" t="s">
        <v>385</v>
      </c>
      <c r="AJ26" s="239">
        <v>6</v>
      </c>
      <c r="AK26" s="240" t="s">
        <v>398</v>
      </c>
      <c r="AL26" s="240" t="s">
        <v>399</v>
      </c>
      <c r="AM26" s="2" t="s">
        <v>385</v>
      </c>
      <c r="AV26" s="114"/>
    </row>
    <row r="27" spans="1:54" x14ac:dyDescent="0.7">
      <c r="A27" s="96">
        <v>22</v>
      </c>
      <c r="B27" s="96">
        <v>8</v>
      </c>
      <c r="C27" s="97" t="s">
        <v>92</v>
      </c>
      <c r="D27" s="96" t="s">
        <v>27</v>
      </c>
      <c r="E27" s="97" t="s">
        <v>274</v>
      </c>
      <c r="F27" s="96" t="s">
        <v>105</v>
      </c>
      <c r="G27" s="96">
        <v>30</v>
      </c>
      <c r="H27" s="98" t="s">
        <v>123</v>
      </c>
      <c r="I27" s="96" t="s">
        <v>109</v>
      </c>
      <c r="J27" s="96">
        <v>5</v>
      </c>
      <c r="K27" s="96">
        <v>5</v>
      </c>
      <c r="L27" s="99">
        <v>5.1214162498132652</v>
      </c>
      <c r="M27" s="99">
        <v>4.8486514652088371</v>
      </c>
      <c r="N27" s="100">
        <v>4.1968016736151528</v>
      </c>
      <c r="O27" s="101">
        <v>34672459.640000001</v>
      </c>
      <c r="P27" s="101">
        <v>-6088236.1600000001</v>
      </c>
      <c r="Q27" s="102">
        <v>1</v>
      </c>
      <c r="R27" s="101">
        <v>-913545.16</v>
      </c>
      <c r="S27" s="103">
        <v>26857034.98</v>
      </c>
      <c r="T27" s="242">
        <v>-1.23</v>
      </c>
      <c r="U27" s="243">
        <v>-1.43</v>
      </c>
      <c r="V27" s="121">
        <v>-6.86</v>
      </c>
      <c r="W27" s="243">
        <v>-4.28</v>
      </c>
      <c r="X27" s="105">
        <v>80</v>
      </c>
      <c r="Y27" s="106">
        <v>22</v>
      </c>
      <c r="Z27" s="106">
        <v>55</v>
      </c>
      <c r="AA27" s="106">
        <v>134</v>
      </c>
      <c r="AB27" s="106">
        <v>47</v>
      </c>
      <c r="AC27" s="107" t="s">
        <v>385</v>
      </c>
      <c r="AD27" s="108" t="s">
        <v>386</v>
      </c>
      <c r="AE27" s="109">
        <v>1</v>
      </c>
      <c r="AF27" s="110" t="s">
        <v>385</v>
      </c>
      <c r="AG27" s="110" t="s">
        <v>385</v>
      </c>
      <c r="AH27" s="108" t="s">
        <v>386</v>
      </c>
      <c r="AI27" s="108" t="s">
        <v>385</v>
      </c>
      <c r="AJ27" s="239">
        <v>5</v>
      </c>
      <c r="AK27" s="240" t="s">
        <v>396</v>
      </c>
      <c r="AL27" s="240" t="s">
        <v>401</v>
      </c>
      <c r="AM27" s="2" t="s">
        <v>385</v>
      </c>
      <c r="AV27" s="114"/>
    </row>
    <row r="28" spans="1:54" x14ac:dyDescent="0.7">
      <c r="A28" s="96">
        <v>23</v>
      </c>
      <c r="B28" s="96">
        <v>8</v>
      </c>
      <c r="C28" s="97" t="s">
        <v>92</v>
      </c>
      <c r="D28" s="96" t="s">
        <v>28</v>
      </c>
      <c r="E28" s="97" t="s">
        <v>275</v>
      </c>
      <c r="F28" s="96" t="s">
        <v>105</v>
      </c>
      <c r="G28" s="96">
        <v>59</v>
      </c>
      <c r="H28" s="98" t="s">
        <v>122</v>
      </c>
      <c r="I28" s="96" t="s">
        <v>109</v>
      </c>
      <c r="J28" s="96">
        <v>6</v>
      </c>
      <c r="K28" s="96">
        <v>8</v>
      </c>
      <c r="L28" s="99">
        <v>1.1335027702783314</v>
      </c>
      <c r="M28" s="99">
        <v>0.95487367947234758</v>
      </c>
      <c r="N28" s="100">
        <v>0.50736852915039432</v>
      </c>
      <c r="O28" s="101">
        <v>5157854.55</v>
      </c>
      <c r="P28" s="101">
        <v>-2361642.88</v>
      </c>
      <c r="Q28" s="102">
        <v>4</v>
      </c>
      <c r="R28" s="101">
        <v>5655045.5999999996</v>
      </c>
      <c r="S28" s="103">
        <v>-19080482.510000009</v>
      </c>
      <c r="T28" s="242">
        <v>4.2</v>
      </c>
      <c r="U28" s="243">
        <v>2.39</v>
      </c>
      <c r="V28" s="104">
        <v>-1.47</v>
      </c>
      <c r="W28" s="243">
        <v>0.25</v>
      </c>
      <c r="X28" s="105">
        <v>264</v>
      </c>
      <c r="Y28" s="106">
        <v>43</v>
      </c>
      <c r="Z28" s="106">
        <v>65</v>
      </c>
      <c r="AA28" s="106">
        <v>102</v>
      </c>
      <c r="AB28" s="106">
        <v>72</v>
      </c>
      <c r="AC28" s="107" t="s">
        <v>385</v>
      </c>
      <c r="AD28" s="108" t="s">
        <v>386</v>
      </c>
      <c r="AE28" s="109">
        <v>0</v>
      </c>
      <c r="AF28" s="110" t="s">
        <v>385</v>
      </c>
      <c r="AG28" s="110" t="s">
        <v>386</v>
      </c>
      <c r="AH28" s="108" t="s">
        <v>385</v>
      </c>
      <c r="AI28" s="108" t="s">
        <v>386</v>
      </c>
      <c r="AJ28" s="239">
        <v>3</v>
      </c>
      <c r="AK28" s="240" t="s">
        <v>389</v>
      </c>
      <c r="AL28" s="240" t="s">
        <v>650</v>
      </c>
      <c r="AM28" s="2" t="s">
        <v>386</v>
      </c>
      <c r="AV28" s="114"/>
    </row>
    <row r="29" spans="1:54" x14ac:dyDescent="0.7">
      <c r="A29" s="96">
        <v>24</v>
      </c>
      <c r="B29" s="96">
        <v>8</v>
      </c>
      <c r="C29" s="97" t="s">
        <v>92</v>
      </c>
      <c r="D29" s="96" t="s">
        <v>29</v>
      </c>
      <c r="E29" s="97" t="s">
        <v>276</v>
      </c>
      <c r="F29" s="96" t="s">
        <v>105</v>
      </c>
      <c r="G29" s="96">
        <v>34</v>
      </c>
      <c r="H29" s="98" t="s">
        <v>122</v>
      </c>
      <c r="I29" s="96" t="s">
        <v>109</v>
      </c>
      <c r="J29" s="96">
        <v>6</v>
      </c>
      <c r="K29" s="96">
        <v>7</v>
      </c>
      <c r="L29" s="99">
        <v>2.3156017553504484</v>
      </c>
      <c r="M29" s="99">
        <v>1.9680396550858785</v>
      </c>
      <c r="N29" s="100">
        <v>1.1712101015626843</v>
      </c>
      <c r="O29" s="101">
        <v>29252841.809999999</v>
      </c>
      <c r="P29" s="101">
        <v>6918477.9500000002</v>
      </c>
      <c r="Q29" s="102">
        <v>0</v>
      </c>
      <c r="R29" s="101">
        <v>12817999.52</v>
      </c>
      <c r="S29" s="103">
        <v>3777353.4499999993</v>
      </c>
      <c r="T29" s="242">
        <v>10.31</v>
      </c>
      <c r="U29" s="243">
        <v>2.39</v>
      </c>
      <c r="V29" s="104">
        <v>6.55</v>
      </c>
      <c r="W29" s="243">
        <v>0.25</v>
      </c>
      <c r="X29" s="105">
        <v>126</v>
      </c>
      <c r="Y29" s="106">
        <v>44</v>
      </c>
      <c r="Z29" s="106">
        <v>59</v>
      </c>
      <c r="AA29" s="106">
        <v>81</v>
      </c>
      <c r="AB29" s="106">
        <v>79</v>
      </c>
      <c r="AC29" s="107" t="s">
        <v>385</v>
      </c>
      <c r="AD29" s="108" t="s">
        <v>385</v>
      </c>
      <c r="AE29" s="109">
        <v>0</v>
      </c>
      <c r="AF29" s="110" t="s">
        <v>385</v>
      </c>
      <c r="AG29" s="110" t="s">
        <v>385</v>
      </c>
      <c r="AH29" s="108" t="s">
        <v>385</v>
      </c>
      <c r="AI29" s="108" t="s">
        <v>386</v>
      </c>
      <c r="AJ29" s="239">
        <v>5</v>
      </c>
      <c r="AK29" s="240" t="s">
        <v>396</v>
      </c>
      <c r="AL29" s="240" t="s">
        <v>400</v>
      </c>
      <c r="AM29" s="2" t="s">
        <v>385</v>
      </c>
      <c r="AV29" s="114"/>
    </row>
    <row r="30" spans="1:54" x14ac:dyDescent="0.7">
      <c r="A30" s="96">
        <v>25</v>
      </c>
      <c r="B30" s="96">
        <v>8</v>
      </c>
      <c r="C30" s="97" t="s">
        <v>92</v>
      </c>
      <c r="D30" s="96" t="s">
        <v>30</v>
      </c>
      <c r="E30" s="97" t="s">
        <v>277</v>
      </c>
      <c r="F30" s="96" t="s">
        <v>105</v>
      </c>
      <c r="G30" s="96">
        <v>20</v>
      </c>
      <c r="H30" s="98" t="s">
        <v>126</v>
      </c>
      <c r="I30" s="96" t="s">
        <v>112</v>
      </c>
      <c r="J30" s="96">
        <v>2</v>
      </c>
      <c r="K30" s="96">
        <v>2</v>
      </c>
      <c r="L30" s="99">
        <v>1.1533944111892045</v>
      </c>
      <c r="M30" s="99">
        <v>0.95122929225682629</v>
      </c>
      <c r="N30" s="100">
        <v>0.64446728094466499</v>
      </c>
      <c r="O30" s="101">
        <v>1449093.3</v>
      </c>
      <c r="P30" s="101">
        <v>1003888.83</v>
      </c>
      <c r="Q30" s="102">
        <v>3</v>
      </c>
      <c r="R30" s="101">
        <v>3510914.39</v>
      </c>
      <c r="S30" s="103">
        <v>-3358662.660000002</v>
      </c>
      <c r="T30" s="242">
        <v>5.72</v>
      </c>
      <c r="U30" s="243">
        <v>1.78</v>
      </c>
      <c r="V30" s="104">
        <v>3.73</v>
      </c>
      <c r="W30" s="243">
        <v>-3</v>
      </c>
      <c r="X30" s="105">
        <v>179</v>
      </c>
      <c r="Y30" s="106">
        <v>24</v>
      </c>
      <c r="Z30" s="106">
        <v>56</v>
      </c>
      <c r="AA30" s="106">
        <v>98</v>
      </c>
      <c r="AB30" s="106">
        <v>54</v>
      </c>
      <c r="AC30" s="107" t="s">
        <v>385</v>
      </c>
      <c r="AD30" s="108" t="s">
        <v>385</v>
      </c>
      <c r="AE30" s="109">
        <v>1</v>
      </c>
      <c r="AF30" s="110" t="s">
        <v>385</v>
      </c>
      <c r="AG30" s="110" t="s">
        <v>385</v>
      </c>
      <c r="AH30" s="108" t="s">
        <v>385</v>
      </c>
      <c r="AI30" s="108" t="s">
        <v>385</v>
      </c>
      <c r="AJ30" s="239">
        <v>7</v>
      </c>
      <c r="AK30" s="240" t="s">
        <v>113</v>
      </c>
      <c r="AL30" s="240" t="s">
        <v>809</v>
      </c>
      <c r="AM30" s="2" t="s">
        <v>385</v>
      </c>
      <c r="AV30" s="114"/>
    </row>
    <row r="31" spans="1:54" x14ac:dyDescent="0.7">
      <c r="A31" s="96">
        <v>26</v>
      </c>
      <c r="B31" s="96">
        <v>8</v>
      </c>
      <c r="C31" s="97" t="s">
        <v>92</v>
      </c>
      <c r="D31" s="96" t="s">
        <v>31</v>
      </c>
      <c r="E31" s="97" t="s">
        <v>278</v>
      </c>
      <c r="F31" s="96" t="s">
        <v>105</v>
      </c>
      <c r="G31" s="96">
        <v>30</v>
      </c>
      <c r="H31" s="98" t="s">
        <v>123</v>
      </c>
      <c r="I31" s="96" t="s">
        <v>109</v>
      </c>
      <c r="J31" s="96">
        <v>5</v>
      </c>
      <c r="K31" s="96">
        <v>4</v>
      </c>
      <c r="L31" s="99">
        <v>2.5184158289557206</v>
      </c>
      <c r="M31" s="99">
        <v>2.1998335586151545</v>
      </c>
      <c r="N31" s="100">
        <v>1.1081517597586727</v>
      </c>
      <c r="O31" s="101">
        <v>12749970.689999999</v>
      </c>
      <c r="P31" s="101">
        <v>-9122744.4199999999</v>
      </c>
      <c r="Q31" s="102">
        <v>1</v>
      </c>
      <c r="R31" s="101">
        <v>910360.21</v>
      </c>
      <c r="S31" s="103">
        <v>908138.43000000156</v>
      </c>
      <c r="T31" s="242">
        <v>1.34</v>
      </c>
      <c r="U31" s="243">
        <v>-1.43</v>
      </c>
      <c r="V31" s="104">
        <v>-19.18</v>
      </c>
      <c r="W31" s="243">
        <v>-4.28</v>
      </c>
      <c r="X31" s="105">
        <v>110</v>
      </c>
      <c r="Y31" s="106">
        <v>24</v>
      </c>
      <c r="Z31" s="106">
        <v>61</v>
      </c>
      <c r="AA31" s="106">
        <v>101</v>
      </c>
      <c r="AB31" s="106">
        <v>75</v>
      </c>
      <c r="AC31" s="107" t="s">
        <v>385</v>
      </c>
      <c r="AD31" s="108" t="s">
        <v>386</v>
      </c>
      <c r="AE31" s="109">
        <v>0</v>
      </c>
      <c r="AF31" s="110" t="s">
        <v>385</v>
      </c>
      <c r="AG31" s="110" t="s">
        <v>386</v>
      </c>
      <c r="AH31" s="108" t="s">
        <v>385</v>
      </c>
      <c r="AI31" s="108" t="s">
        <v>386</v>
      </c>
      <c r="AJ31" s="239">
        <v>3</v>
      </c>
      <c r="AK31" s="240" t="s">
        <v>389</v>
      </c>
      <c r="AL31" s="240" t="s">
        <v>390</v>
      </c>
      <c r="AM31" s="2" t="s">
        <v>386</v>
      </c>
      <c r="AV31" s="114"/>
    </row>
    <row r="32" spans="1:54" x14ac:dyDescent="0.7">
      <c r="A32" s="96">
        <v>27</v>
      </c>
      <c r="B32" s="96">
        <v>8</v>
      </c>
      <c r="C32" s="97" t="s">
        <v>92</v>
      </c>
      <c r="D32" s="96" t="s">
        <v>32</v>
      </c>
      <c r="E32" s="97" t="s">
        <v>279</v>
      </c>
      <c r="F32" s="96" t="s">
        <v>105</v>
      </c>
      <c r="G32" s="96">
        <v>35</v>
      </c>
      <c r="H32" s="98" t="s">
        <v>123</v>
      </c>
      <c r="I32" s="96" t="s">
        <v>109</v>
      </c>
      <c r="J32" s="96">
        <v>5</v>
      </c>
      <c r="K32" s="96">
        <v>5</v>
      </c>
      <c r="L32" s="99">
        <v>2.7164708507699271</v>
      </c>
      <c r="M32" s="99">
        <v>2.3403490132909042</v>
      </c>
      <c r="N32" s="100">
        <v>1.0558428124464319</v>
      </c>
      <c r="O32" s="101">
        <v>20260260.510000002</v>
      </c>
      <c r="P32" s="101">
        <v>-14407049.01</v>
      </c>
      <c r="Q32" s="102">
        <v>1</v>
      </c>
      <c r="R32" s="101">
        <v>-8313735.9699999997</v>
      </c>
      <c r="S32" s="103">
        <v>-89502.86999999918</v>
      </c>
      <c r="T32" s="242">
        <v>-10.96</v>
      </c>
      <c r="U32" s="243">
        <v>-1.43</v>
      </c>
      <c r="V32" s="121">
        <v>-19.649999999999999</v>
      </c>
      <c r="W32" s="243">
        <v>-4.28</v>
      </c>
      <c r="X32" s="105">
        <v>97</v>
      </c>
      <c r="Y32" s="106">
        <v>66</v>
      </c>
      <c r="Z32" s="106">
        <v>86</v>
      </c>
      <c r="AA32" s="106">
        <v>191</v>
      </c>
      <c r="AB32" s="106">
        <v>63</v>
      </c>
      <c r="AC32" s="107" t="s">
        <v>386</v>
      </c>
      <c r="AD32" s="108" t="s">
        <v>386</v>
      </c>
      <c r="AE32" s="109">
        <v>0</v>
      </c>
      <c r="AF32" s="110" t="s">
        <v>386</v>
      </c>
      <c r="AG32" s="110" t="s">
        <v>386</v>
      </c>
      <c r="AH32" s="108" t="s">
        <v>386</v>
      </c>
      <c r="AI32" s="108" t="s">
        <v>386</v>
      </c>
      <c r="AJ32" s="239">
        <v>0</v>
      </c>
      <c r="AK32" s="240" t="s">
        <v>616</v>
      </c>
      <c r="AL32" s="240" t="s">
        <v>810</v>
      </c>
      <c r="AM32" s="2" t="s">
        <v>386</v>
      </c>
      <c r="AV32" s="114"/>
    </row>
    <row r="33" spans="1:48" x14ac:dyDescent="0.7">
      <c r="A33" s="96">
        <v>28</v>
      </c>
      <c r="B33" s="96">
        <v>8</v>
      </c>
      <c r="C33" s="97" t="s">
        <v>92</v>
      </c>
      <c r="D33" s="96" t="s">
        <v>33</v>
      </c>
      <c r="E33" s="97" t="s">
        <v>280</v>
      </c>
      <c r="F33" s="96" t="s">
        <v>105</v>
      </c>
      <c r="G33" s="96">
        <v>120</v>
      </c>
      <c r="H33" s="98" t="s">
        <v>125</v>
      </c>
      <c r="I33" s="96" t="s">
        <v>111</v>
      </c>
      <c r="J33" s="96">
        <v>13</v>
      </c>
      <c r="K33" s="96">
        <v>10</v>
      </c>
      <c r="L33" s="99">
        <v>0.71691611180620485</v>
      </c>
      <c r="M33" s="99">
        <v>0.58909301493832955</v>
      </c>
      <c r="N33" s="100">
        <v>0.24825754205134148</v>
      </c>
      <c r="O33" s="101">
        <v>-28841316.260000002</v>
      </c>
      <c r="P33" s="101">
        <v>-26394212.890000001</v>
      </c>
      <c r="Q33" s="102">
        <v>7</v>
      </c>
      <c r="R33" s="101">
        <v>-14306029.630000001</v>
      </c>
      <c r="S33" s="103">
        <v>-76589459.450000018</v>
      </c>
      <c r="T33" s="242">
        <v>-5.35</v>
      </c>
      <c r="U33" s="243">
        <v>4.8499999999999996</v>
      </c>
      <c r="V33" s="104">
        <v>-11.86</v>
      </c>
      <c r="W33" s="243">
        <v>1.1000000000000001</v>
      </c>
      <c r="X33" s="105">
        <v>243</v>
      </c>
      <c r="Y33" s="106">
        <v>62</v>
      </c>
      <c r="Z33" s="106">
        <v>55</v>
      </c>
      <c r="AA33" s="106">
        <v>139</v>
      </c>
      <c r="AB33" s="106">
        <v>50</v>
      </c>
      <c r="AC33" s="107" t="s">
        <v>386</v>
      </c>
      <c r="AD33" s="108" t="s">
        <v>386</v>
      </c>
      <c r="AE33" s="109">
        <v>0</v>
      </c>
      <c r="AF33" s="110" t="s">
        <v>386</v>
      </c>
      <c r="AG33" s="110" t="s">
        <v>385</v>
      </c>
      <c r="AH33" s="108" t="s">
        <v>386</v>
      </c>
      <c r="AI33" s="108" t="s">
        <v>385</v>
      </c>
      <c r="AJ33" s="239">
        <v>2</v>
      </c>
      <c r="AK33" s="240" t="s">
        <v>391</v>
      </c>
      <c r="AL33" s="240" t="s">
        <v>811</v>
      </c>
      <c r="AM33" s="2" t="s">
        <v>386</v>
      </c>
      <c r="AV33" s="114"/>
    </row>
    <row r="34" spans="1:48" x14ac:dyDescent="0.7">
      <c r="A34" s="96">
        <v>29</v>
      </c>
      <c r="B34" s="96">
        <v>8</v>
      </c>
      <c r="C34" s="97" t="s">
        <v>92</v>
      </c>
      <c r="D34" s="96" t="s">
        <v>34</v>
      </c>
      <c r="E34" s="97" t="s">
        <v>281</v>
      </c>
      <c r="F34" s="96" t="s">
        <v>105</v>
      </c>
      <c r="G34" s="96">
        <v>32</v>
      </c>
      <c r="H34" s="98" t="s">
        <v>123</v>
      </c>
      <c r="I34" s="96" t="s">
        <v>109</v>
      </c>
      <c r="J34" s="96">
        <v>5</v>
      </c>
      <c r="K34" s="96">
        <v>6</v>
      </c>
      <c r="L34" s="99">
        <v>1.1189729647731981</v>
      </c>
      <c r="M34" s="99">
        <v>0.97541272425821723</v>
      </c>
      <c r="N34" s="100">
        <v>0.58506927142247178</v>
      </c>
      <c r="O34" s="101">
        <v>2338067.19</v>
      </c>
      <c r="P34" s="101">
        <v>-4797827.55</v>
      </c>
      <c r="Q34" s="102">
        <v>5</v>
      </c>
      <c r="R34" s="101">
        <v>-1320290.8</v>
      </c>
      <c r="S34" s="103">
        <v>-8154255.2500000037</v>
      </c>
      <c r="T34" s="242">
        <v>-1.76</v>
      </c>
      <c r="U34" s="243">
        <v>-1.43</v>
      </c>
      <c r="V34" s="104">
        <v>-6.68</v>
      </c>
      <c r="W34" s="243">
        <v>-4.28</v>
      </c>
      <c r="X34" s="105">
        <v>257</v>
      </c>
      <c r="Y34" s="106">
        <v>42</v>
      </c>
      <c r="Z34" s="106">
        <v>55</v>
      </c>
      <c r="AA34" s="106">
        <v>126</v>
      </c>
      <c r="AB34" s="106">
        <v>61</v>
      </c>
      <c r="AC34" s="107" t="s">
        <v>386</v>
      </c>
      <c r="AD34" s="108" t="s">
        <v>386</v>
      </c>
      <c r="AE34" s="109">
        <v>0</v>
      </c>
      <c r="AF34" s="110" t="s">
        <v>385</v>
      </c>
      <c r="AG34" s="110" t="s">
        <v>385</v>
      </c>
      <c r="AH34" s="108" t="s">
        <v>386</v>
      </c>
      <c r="AI34" s="108" t="s">
        <v>386</v>
      </c>
      <c r="AJ34" s="239">
        <v>2</v>
      </c>
      <c r="AK34" s="240" t="s">
        <v>391</v>
      </c>
      <c r="AL34" s="240" t="s">
        <v>812</v>
      </c>
      <c r="AM34" s="2" t="s">
        <v>386</v>
      </c>
      <c r="AV34" s="114"/>
    </row>
    <row r="35" spans="1:48" x14ac:dyDescent="0.7">
      <c r="A35" s="96">
        <v>30</v>
      </c>
      <c r="B35" s="96">
        <v>8</v>
      </c>
      <c r="C35" s="97" t="s">
        <v>92</v>
      </c>
      <c r="D35" s="96" t="s">
        <v>35</v>
      </c>
      <c r="E35" s="97" t="s">
        <v>282</v>
      </c>
      <c r="F35" s="96" t="s">
        <v>105</v>
      </c>
      <c r="G35" s="96">
        <v>40</v>
      </c>
      <c r="H35" s="98" t="s">
        <v>123</v>
      </c>
      <c r="I35" s="96" t="s">
        <v>109</v>
      </c>
      <c r="J35" s="96">
        <v>5</v>
      </c>
      <c r="K35" s="96">
        <v>6</v>
      </c>
      <c r="L35" s="99">
        <v>1.2788652173552222</v>
      </c>
      <c r="M35" s="99">
        <v>1.1476795995439462</v>
      </c>
      <c r="N35" s="100">
        <v>0.33625244052074738</v>
      </c>
      <c r="O35" s="101">
        <v>6135925.3099999996</v>
      </c>
      <c r="P35" s="101">
        <v>-2067275.9</v>
      </c>
      <c r="Q35" s="102">
        <v>3</v>
      </c>
      <c r="R35" s="101">
        <v>1479375.97</v>
      </c>
      <c r="S35" s="103">
        <v>-14604565.919999998</v>
      </c>
      <c r="T35" s="242">
        <v>1.67</v>
      </c>
      <c r="U35" s="243">
        <v>-1.43</v>
      </c>
      <c r="V35" s="104">
        <v>-3.98</v>
      </c>
      <c r="W35" s="243">
        <v>-4.28</v>
      </c>
      <c r="X35" s="105">
        <v>228</v>
      </c>
      <c r="Y35" s="106">
        <v>74</v>
      </c>
      <c r="Z35" s="106">
        <v>86</v>
      </c>
      <c r="AA35" s="106">
        <v>90</v>
      </c>
      <c r="AB35" s="106">
        <v>65</v>
      </c>
      <c r="AC35" s="107" t="s">
        <v>385</v>
      </c>
      <c r="AD35" s="108" t="s">
        <v>385</v>
      </c>
      <c r="AE35" s="109">
        <v>0</v>
      </c>
      <c r="AF35" s="110" t="s">
        <v>386</v>
      </c>
      <c r="AG35" s="110" t="s">
        <v>386</v>
      </c>
      <c r="AH35" s="108" t="s">
        <v>385</v>
      </c>
      <c r="AI35" s="108" t="s">
        <v>386</v>
      </c>
      <c r="AJ35" s="239">
        <v>3</v>
      </c>
      <c r="AK35" s="240" t="s">
        <v>389</v>
      </c>
      <c r="AL35" s="240" t="s">
        <v>541</v>
      </c>
      <c r="AM35" s="2" t="s">
        <v>386</v>
      </c>
      <c r="AV35" s="114"/>
    </row>
    <row r="36" spans="1:48" x14ac:dyDescent="0.7">
      <c r="A36" s="96">
        <v>31</v>
      </c>
      <c r="B36" s="96">
        <v>8</v>
      </c>
      <c r="C36" s="97" t="s">
        <v>92</v>
      </c>
      <c r="D36" s="96" t="s">
        <v>36</v>
      </c>
      <c r="E36" s="97" t="s">
        <v>283</v>
      </c>
      <c r="F36" s="96" t="s">
        <v>105</v>
      </c>
      <c r="G36" s="96">
        <v>40</v>
      </c>
      <c r="H36" s="98" t="s">
        <v>122</v>
      </c>
      <c r="I36" s="96" t="s">
        <v>109</v>
      </c>
      <c r="J36" s="96">
        <v>6</v>
      </c>
      <c r="K36" s="96">
        <v>7</v>
      </c>
      <c r="L36" s="99">
        <v>1.1319521226311471</v>
      </c>
      <c r="M36" s="99">
        <v>1.0241380912948279</v>
      </c>
      <c r="N36" s="100">
        <v>0.56558847488363795</v>
      </c>
      <c r="O36" s="101">
        <v>4792727.76</v>
      </c>
      <c r="P36" s="101">
        <v>10300104.4</v>
      </c>
      <c r="Q36" s="102">
        <v>2</v>
      </c>
      <c r="R36" s="101">
        <v>17432761.109999999</v>
      </c>
      <c r="S36" s="103">
        <v>-15778572.820000004</v>
      </c>
      <c r="T36" s="242">
        <v>14.99</v>
      </c>
      <c r="U36" s="243">
        <v>2.39</v>
      </c>
      <c r="V36" s="104">
        <v>12.37</v>
      </c>
      <c r="W36" s="243">
        <v>0.25</v>
      </c>
      <c r="X36" s="105">
        <v>229</v>
      </c>
      <c r="Y36" s="106">
        <v>24</v>
      </c>
      <c r="Z36" s="106">
        <v>59</v>
      </c>
      <c r="AA36" s="106">
        <v>90</v>
      </c>
      <c r="AB36" s="106">
        <v>52</v>
      </c>
      <c r="AC36" s="107" t="s">
        <v>385</v>
      </c>
      <c r="AD36" s="108" t="s">
        <v>385</v>
      </c>
      <c r="AE36" s="109">
        <v>0</v>
      </c>
      <c r="AF36" s="110" t="s">
        <v>385</v>
      </c>
      <c r="AG36" s="110" t="s">
        <v>385</v>
      </c>
      <c r="AH36" s="108" t="s">
        <v>385</v>
      </c>
      <c r="AI36" s="108" t="s">
        <v>385</v>
      </c>
      <c r="AJ36" s="239">
        <v>6</v>
      </c>
      <c r="AK36" s="240" t="s">
        <v>398</v>
      </c>
      <c r="AL36" s="240" t="s">
        <v>408</v>
      </c>
      <c r="AM36" s="2" t="s">
        <v>385</v>
      </c>
      <c r="AV36" s="114"/>
    </row>
    <row r="37" spans="1:48" x14ac:dyDescent="0.7">
      <c r="A37" s="96">
        <v>32</v>
      </c>
      <c r="B37" s="96">
        <v>8</v>
      </c>
      <c r="C37" s="97" t="s">
        <v>92</v>
      </c>
      <c r="D37" s="96" t="s">
        <v>73</v>
      </c>
      <c r="E37" s="97" t="s">
        <v>284</v>
      </c>
      <c r="F37" s="96" t="s">
        <v>105</v>
      </c>
      <c r="G37" s="96">
        <v>60</v>
      </c>
      <c r="H37" s="98" t="s">
        <v>128</v>
      </c>
      <c r="I37" s="96" t="s">
        <v>111</v>
      </c>
      <c r="J37" s="96">
        <v>12</v>
      </c>
      <c r="K37" s="96">
        <v>8</v>
      </c>
      <c r="L37" s="99">
        <v>1.1600106062056219</v>
      </c>
      <c r="M37" s="99">
        <v>1.0384309620851353</v>
      </c>
      <c r="N37" s="100">
        <v>0.64830789714023318</v>
      </c>
      <c r="O37" s="101">
        <v>7933222.1399999997</v>
      </c>
      <c r="P37" s="101">
        <v>-2793844.31</v>
      </c>
      <c r="Q37" s="102">
        <v>3</v>
      </c>
      <c r="R37" s="101">
        <v>2540428.5</v>
      </c>
      <c r="S37" s="103">
        <v>-17436666.500000007</v>
      </c>
      <c r="T37" s="242">
        <v>1.55</v>
      </c>
      <c r="U37" s="243">
        <v>2.17</v>
      </c>
      <c r="V37" s="104">
        <v>-2.5</v>
      </c>
      <c r="W37" s="243">
        <v>0.67</v>
      </c>
      <c r="X37" s="105">
        <v>290</v>
      </c>
      <c r="Y37" s="106">
        <v>65</v>
      </c>
      <c r="Z37" s="106">
        <v>95</v>
      </c>
      <c r="AA37" s="106">
        <v>82</v>
      </c>
      <c r="AB37" s="106">
        <v>50</v>
      </c>
      <c r="AC37" s="107" t="s">
        <v>386</v>
      </c>
      <c r="AD37" s="108" t="s">
        <v>386</v>
      </c>
      <c r="AE37" s="109">
        <v>0</v>
      </c>
      <c r="AF37" s="110" t="s">
        <v>386</v>
      </c>
      <c r="AG37" s="110" t="s">
        <v>386</v>
      </c>
      <c r="AH37" s="108" t="s">
        <v>385</v>
      </c>
      <c r="AI37" s="108" t="s">
        <v>385</v>
      </c>
      <c r="AJ37" s="239">
        <v>2</v>
      </c>
      <c r="AK37" s="240" t="s">
        <v>391</v>
      </c>
      <c r="AL37" s="240" t="s">
        <v>813</v>
      </c>
      <c r="AM37" s="2" t="s">
        <v>386</v>
      </c>
      <c r="AV37" s="114"/>
    </row>
    <row r="38" spans="1:48" x14ac:dyDescent="0.7">
      <c r="A38" s="96">
        <v>33</v>
      </c>
      <c r="B38" s="96">
        <v>8</v>
      </c>
      <c r="C38" s="97" t="s">
        <v>92</v>
      </c>
      <c r="D38" s="96" t="s">
        <v>77</v>
      </c>
      <c r="E38" s="97" t="s">
        <v>285</v>
      </c>
      <c r="F38" s="96" t="s">
        <v>105</v>
      </c>
      <c r="G38" s="96">
        <v>32</v>
      </c>
      <c r="H38" s="98" t="s">
        <v>122</v>
      </c>
      <c r="I38" s="96" t="s">
        <v>109</v>
      </c>
      <c r="J38" s="96">
        <v>6</v>
      </c>
      <c r="K38" s="96">
        <v>6</v>
      </c>
      <c r="L38" s="99">
        <v>3.3489351904950317</v>
      </c>
      <c r="M38" s="99">
        <v>3.0874677111655178</v>
      </c>
      <c r="N38" s="100">
        <v>2.5055988182741764</v>
      </c>
      <c r="O38" s="101">
        <v>29905264.960000001</v>
      </c>
      <c r="P38" s="101">
        <v>-17288244.829999998</v>
      </c>
      <c r="Q38" s="102">
        <v>1</v>
      </c>
      <c r="R38" s="101">
        <v>-11342871.560000001</v>
      </c>
      <c r="S38" s="103">
        <v>19168400.970000006</v>
      </c>
      <c r="T38" s="242">
        <v>-13.54</v>
      </c>
      <c r="U38" s="243">
        <v>2.39</v>
      </c>
      <c r="V38" s="121">
        <v>-18.05</v>
      </c>
      <c r="W38" s="243">
        <v>0.25</v>
      </c>
      <c r="X38" s="105">
        <v>117</v>
      </c>
      <c r="Y38" s="106">
        <v>55</v>
      </c>
      <c r="Z38" s="106">
        <v>71</v>
      </c>
      <c r="AA38" s="106">
        <v>87</v>
      </c>
      <c r="AB38" s="106">
        <v>46</v>
      </c>
      <c r="AC38" s="107" t="s">
        <v>386</v>
      </c>
      <c r="AD38" s="108" t="s">
        <v>386</v>
      </c>
      <c r="AE38" s="109">
        <v>0</v>
      </c>
      <c r="AF38" s="110" t="s">
        <v>385</v>
      </c>
      <c r="AG38" s="110" t="s">
        <v>386</v>
      </c>
      <c r="AH38" s="108" t="s">
        <v>385</v>
      </c>
      <c r="AI38" s="108" t="s">
        <v>385</v>
      </c>
      <c r="AJ38" s="239">
        <v>3</v>
      </c>
      <c r="AK38" s="240" t="s">
        <v>389</v>
      </c>
      <c r="AL38" s="240" t="s">
        <v>390</v>
      </c>
      <c r="AM38" s="2" t="s">
        <v>386</v>
      </c>
      <c r="AV38" s="114"/>
    </row>
    <row r="39" spans="1:48" x14ac:dyDescent="0.7">
      <c r="A39" s="96">
        <v>34</v>
      </c>
      <c r="B39" s="96">
        <v>8</v>
      </c>
      <c r="C39" s="97" t="s">
        <v>92</v>
      </c>
      <c r="D39" s="96" t="s">
        <v>86</v>
      </c>
      <c r="E39" s="97" t="s">
        <v>286</v>
      </c>
      <c r="F39" s="96" t="s">
        <v>105</v>
      </c>
      <c r="G39" s="96">
        <v>30</v>
      </c>
      <c r="H39" s="98" t="s">
        <v>123</v>
      </c>
      <c r="I39" s="96" t="s">
        <v>109</v>
      </c>
      <c r="J39" s="96">
        <v>5</v>
      </c>
      <c r="K39" s="96">
        <v>3</v>
      </c>
      <c r="L39" s="99">
        <v>1.2927613465204058</v>
      </c>
      <c r="M39" s="99">
        <v>1.1119376523851645</v>
      </c>
      <c r="N39" s="100">
        <v>0.59886562198211446</v>
      </c>
      <c r="O39" s="101">
        <v>5601001.1100000003</v>
      </c>
      <c r="P39" s="101">
        <v>-16047389.99</v>
      </c>
      <c r="Q39" s="102">
        <v>4</v>
      </c>
      <c r="R39" s="101">
        <v>-3833414.95</v>
      </c>
      <c r="S39" s="103">
        <v>-8012453.6100000013</v>
      </c>
      <c r="T39" s="242">
        <v>-6.29</v>
      </c>
      <c r="U39" s="243">
        <v>-1.43</v>
      </c>
      <c r="V39" s="121">
        <v>-20.78</v>
      </c>
      <c r="W39" s="243">
        <v>-4.28</v>
      </c>
      <c r="X39" s="105">
        <v>183</v>
      </c>
      <c r="Y39" s="106">
        <v>40</v>
      </c>
      <c r="Z39" s="106">
        <v>151</v>
      </c>
      <c r="AA39" s="106">
        <v>90</v>
      </c>
      <c r="AB39" s="106">
        <v>80</v>
      </c>
      <c r="AC39" s="107" t="s">
        <v>386</v>
      </c>
      <c r="AD39" s="108" t="s">
        <v>386</v>
      </c>
      <c r="AE39" s="109">
        <v>0</v>
      </c>
      <c r="AF39" s="110" t="s">
        <v>385</v>
      </c>
      <c r="AG39" s="110" t="s">
        <v>386</v>
      </c>
      <c r="AH39" s="108" t="s">
        <v>385</v>
      </c>
      <c r="AI39" s="108" t="s">
        <v>386</v>
      </c>
      <c r="AJ39" s="239">
        <v>2</v>
      </c>
      <c r="AK39" s="240" t="s">
        <v>391</v>
      </c>
      <c r="AL39" s="240" t="s">
        <v>814</v>
      </c>
      <c r="AM39" s="2" t="s">
        <v>386</v>
      </c>
      <c r="AV39" s="114"/>
    </row>
    <row r="40" spans="1:48" x14ac:dyDescent="0.7">
      <c r="A40" s="96">
        <v>35</v>
      </c>
      <c r="B40" s="96">
        <v>8</v>
      </c>
      <c r="C40" s="97" t="s">
        <v>94</v>
      </c>
      <c r="D40" s="96" t="s">
        <v>4</v>
      </c>
      <c r="E40" s="97" t="s">
        <v>287</v>
      </c>
      <c r="F40" s="96" t="s">
        <v>104</v>
      </c>
      <c r="G40" s="96">
        <v>907</v>
      </c>
      <c r="H40" s="98" t="s">
        <v>129</v>
      </c>
      <c r="I40" s="96" t="s">
        <v>113</v>
      </c>
      <c r="J40" s="96">
        <v>19</v>
      </c>
      <c r="K40" s="96">
        <v>14</v>
      </c>
      <c r="L40" s="99">
        <v>4.2196569669773485</v>
      </c>
      <c r="M40" s="99">
        <v>3.6568026635509194</v>
      </c>
      <c r="N40" s="100">
        <v>0.74144252855288684</v>
      </c>
      <c r="O40" s="101">
        <v>871597092.23000002</v>
      </c>
      <c r="P40" s="101">
        <v>385646764.17000002</v>
      </c>
      <c r="Q40" s="102">
        <v>1</v>
      </c>
      <c r="R40" s="101">
        <v>460683020.89999998</v>
      </c>
      <c r="S40" s="103">
        <v>-70281965.220000058</v>
      </c>
      <c r="T40" s="242">
        <v>17.559999999999999</v>
      </c>
      <c r="U40" s="243">
        <v>9.3699999999999992</v>
      </c>
      <c r="V40" s="104">
        <v>16.88</v>
      </c>
      <c r="W40" s="243">
        <v>3.72</v>
      </c>
      <c r="X40" s="105">
        <v>86</v>
      </c>
      <c r="Y40" s="106">
        <v>124</v>
      </c>
      <c r="Z40" s="106">
        <v>61</v>
      </c>
      <c r="AA40" s="106">
        <v>84</v>
      </c>
      <c r="AB40" s="106">
        <v>62</v>
      </c>
      <c r="AC40" s="107" t="s">
        <v>385</v>
      </c>
      <c r="AD40" s="108" t="s">
        <v>385</v>
      </c>
      <c r="AE40" s="109">
        <v>1</v>
      </c>
      <c r="AF40" s="110" t="s">
        <v>386</v>
      </c>
      <c r="AG40" s="110" t="s">
        <v>386</v>
      </c>
      <c r="AH40" s="108" t="s">
        <v>385</v>
      </c>
      <c r="AI40" s="108" t="s">
        <v>386</v>
      </c>
      <c r="AJ40" s="239">
        <v>4</v>
      </c>
      <c r="AK40" s="240" t="s">
        <v>387</v>
      </c>
      <c r="AL40" s="240" t="s">
        <v>393</v>
      </c>
      <c r="AM40" s="2" t="s">
        <v>386</v>
      </c>
      <c r="AV40" s="114"/>
    </row>
    <row r="41" spans="1:48" x14ac:dyDescent="0.7">
      <c r="A41" s="96">
        <v>36</v>
      </c>
      <c r="B41" s="96">
        <v>8</v>
      </c>
      <c r="C41" s="97" t="s">
        <v>94</v>
      </c>
      <c r="D41" s="96" t="s">
        <v>48</v>
      </c>
      <c r="E41" s="97" t="s">
        <v>288</v>
      </c>
      <c r="F41" s="96" t="s">
        <v>105</v>
      </c>
      <c r="G41" s="96">
        <v>40</v>
      </c>
      <c r="H41" s="98" t="s">
        <v>122</v>
      </c>
      <c r="I41" s="96" t="s">
        <v>109</v>
      </c>
      <c r="J41" s="96">
        <v>6</v>
      </c>
      <c r="K41" s="96">
        <v>6</v>
      </c>
      <c r="L41" s="99">
        <v>6.5762382648183175</v>
      </c>
      <c r="M41" s="99">
        <v>6.2362575767974819</v>
      </c>
      <c r="N41" s="100">
        <v>5.0436935186029501</v>
      </c>
      <c r="O41" s="101">
        <v>53912568.82</v>
      </c>
      <c r="P41" s="101">
        <v>5266712.8600000003</v>
      </c>
      <c r="Q41" s="102">
        <v>0</v>
      </c>
      <c r="R41" s="101">
        <v>6293144.3300000001</v>
      </c>
      <c r="S41" s="103">
        <v>39095514.710000008</v>
      </c>
      <c r="T41" s="242">
        <v>5.73</v>
      </c>
      <c r="U41" s="243">
        <v>2.39</v>
      </c>
      <c r="V41" s="104">
        <v>5.31</v>
      </c>
      <c r="W41" s="243">
        <v>0.25</v>
      </c>
      <c r="X41" s="105">
        <v>58</v>
      </c>
      <c r="Y41" s="106">
        <v>35</v>
      </c>
      <c r="Z41" s="106">
        <v>81</v>
      </c>
      <c r="AA41" s="106">
        <v>87</v>
      </c>
      <c r="AB41" s="106">
        <v>55</v>
      </c>
      <c r="AC41" s="107" t="s">
        <v>385</v>
      </c>
      <c r="AD41" s="108" t="s">
        <v>385</v>
      </c>
      <c r="AE41" s="109">
        <v>1</v>
      </c>
      <c r="AF41" s="110" t="s">
        <v>385</v>
      </c>
      <c r="AG41" s="110" t="s">
        <v>386</v>
      </c>
      <c r="AH41" s="108" t="s">
        <v>385</v>
      </c>
      <c r="AI41" s="108" t="s">
        <v>385</v>
      </c>
      <c r="AJ41" s="239">
        <v>6</v>
      </c>
      <c r="AK41" s="240" t="s">
        <v>398</v>
      </c>
      <c r="AL41" s="240" t="s">
        <v>404</v>
      </c>
      <c r="AM41" s="2" t="s">
        <v>385</v>
      </c>
      <c r="AV41" s="114"/>
    </row>
    <row r="42" spans="1:48" x14ac:dyDescent="0.7">
      <c r="A42" s="96">
        <v>37</v>
      </c>
      <c r="B42" s="96">
        <v>8</v>
      </c>
      <c r="C42" s="97" t="s">
        <v>94</v>
      </c>
      <c r="D42" s="96" t="s">
        <v>49</v>
      </c>
      <c r="E42" s="97" t="s">
        <v>289</v>
      </c>
      <c r="F42" s="96" t="s">
        <v>105</v>
      </c>
      <c r="G42" s="96">
        <v>39</v>
      </c>
      <c r="H42" s="98" t="s">
        <v>123</v>
      </c>
      <c r="I42" s="96" t="s">
        <v>109</v>
      </c>
      <c r="J42" s="96">
        <v>5</v>
      </c>
      <c r="K42" s="96">
        <v>4</v>
      </c>
      <c r="L42" s="99">
        <v>4.4346298759676843</v>
      </c>
      <c r="M42" s="99">
        <v>4.141988369554146</v>
      </c>
      <c r="N42" s="100">
        <v>3.4383228533373535</v>
      </c>
      <c r="O42" s="101">
        <v>25849445.120000001</v>
      </c>
      <c r="P42" s="101">
        <v>1560217.56</v>
      </c>
      <c r="Q42" s="102">
        <v>0</v>
      </c>
      <c r="R42" s="101">
        <v>2634903.79</v>
      </c>
      <c r="S42" s="103">
        <v>18325576.440000001</v>
      </c>
      <c r="T42" s="242">
        <v>3.2</v>
      </c>
      <c r="U42" s="243">
        <v>-1.43</v>
      </c>
      <c r="V42" s="104">
        <v>2.68</v>
      </c>
      <c r="W42" s="243">
        <v>-4.28</v>
      </c>
      <c r="X42" s="105">
        <v>99</v>
      </c>
      <c r="Y42" s="106">
        <v>19</v>
      </c>
      <c r="Z42" s="106">
        <v>39</v>
      </c>
      <c r="AA42" s="106">
        <v>95</v>
      </c>
      <c r="AB42" s="106">
        <v>52</v>
      </c>
      <c r="AC42" s="107" t="s">
        <v>385</v>
      </c>
      <c r="AD42" s="108" t="s">
        <v>385</v>
      </c>
      <c r="AE42" s="109">
        <v>0</v>
      </c>
      <c r="AF42" s="110" t="s">
        <v>385</v>
      </c>
      <c r="AG42" s="110" t="s">
        <v>385</v>
      </c>
      <c r="AH42" s="108" t="s">
        <v>385</v>
      </c>
      <c r="AI42" s="108" t="s">
        <v>385</v>
      </c>
      <c r="AJ42" s="239">
        <v>6</v>
      </c>
      <c r="AK42" s="240" t="s">
        <v>398</v>
      </c>
      <c r="AL42" s="240" t="s">
        <v>404</v>
      </c>
      <c r="AM42" s="2" t="s">
        <v>385</v>
      </c>
      <c r="AV42" s="114"/>
    </row>
    <row r="43" spans="1:48" x14ac:dyDescent="0.7">
      <c r="A43" s="96">
        <v>38</v>
      </c>
      <c r="B43" s="96">
        <v>8</v>
      </c>
      <c r="C43" s="97" t="s">
        <v>94</v>
      </c>
      <c r="D43" s="96" t="s">
        <v>50</v>
      </c>
      <c r="E43" s="97" t="s">
        <v>290</v>
      </c>
      <c r="F43" s="96" t="s">
        <v>105</v>
      </c>
      <c r="G43" s="96">
        <v>90</v>
      </c>
      <c r="H43" s="98" t="s">
        <v>124</v>
      </c>
      <c r="I43" s="96" t="s">
        <v>110</v>
      </c>
      <c r="J43" s="96">
        <v>10</v>
      </c>
      <c r="K43" s="96">
        <v>9</v>
      </c>
      <c r="L43" s="99">
        <v>1.9148576876793064</v>
      </c>
      <c r="M43" s="99">
        <v>1.5531625518321945</v>
      </c>
      <c r="N43" s="100">
        <v>0.74775334262050008</v>
      </c>
      <c r="O43" s="101">
        <v>50679019.859999999</v>
      </c>
      <c r="P43" s="101">
        <v>59920100.869999997</v>
      </c>
      <c r="Q43" s="102">
        <v>1</v>
      </c>
      <c r="R43" s="101">
        <v>67139300.060000002</v>
      </c>
      <c r="S43" s="103">
        <v>-13973335.45000001</v>
      </c>
      <c r="T43" s="242">
        <v>28.19</v>
      </c>
      <c r="U43" s="243">
        <v>-0.83</v>
      </c>
      <c r="V43" s="104">
        <v>27.25</v>
      </c>
      <c r="W43" s="243">
        <v>-1.63</v>
      </c>
      <c r="X43" s="105">
        <v>187</v>
      </c>
      <c r="Y43" s="106">
        <v>70</v>
      </c>
      <c r="Z43" s="106">
        <v>60</v>
      </c>
      <c r="AA43" s="106">
        <v>114</v>
      </c>
      <c r="AB43" s="106">
        <v>60</v>
      </c>
      <c r="AC43" s="107" t="s">
        <v>385</v>
      </c>
      <c r="AD43" s="108" t="s">
        <v>385</v>
      </c>
      <c r="AE43" s="109">
        <v>0</v>
      </c>
      <c r="AF43" s="110" t="s">
        <v>386</v>
      </c>
      <c r="AG43" s="110" t="s">
        <v>385</v>
      </c>
      <c r="AH43" s="108" t="s">
        <v>385</v>
      </c>
      <c r="AI43" s="108" t="s">
        <v>385</v>
      </c>
      <c r="AJ43" s="239">
        <v>5</v>
      </c>
      <c r="AK43" s="240" t="s">
        <v>396</v>
      </c>
      <c r="AL43" s="240" t="s">
        <v>401</v>
      </c>
      <c r="AM43" s="2" t="s">
        <v>385</v>
      </c>
      <c r="AV43" s="114"/>
    </row>
    <row r="44" spans="1:48" x14ac:dyDescent="0.7">
      <c r="A44" s="96">
        <v>39</v>
      </c>
      <c r="B44" s="96">
        <v>8</v>
      </c>
      <c r="C44" s="97" t="s">
        <v>94</v>
      </c>
      <c r="D44" s="96" t="s">
        <v>51</v>
      </c>
      <c r="E44" s="97" t="s">
        <v>291</v>
      </c>
      <c r="F44" s="96" t="s">
        <v>105</v>
      </c>
      <c r="G44" s="96">
        <v>107</v>
      </c>
      <c r="H44" s="98" t="s">
        <v>125</v>
      </c>
      <c r="I44" s="96" t="s">
        <v>111</v>
      </c>
      <c r="J44" s="96">
        <v>13</v>
      </c>
      <c r="K44" s="96">
        <v>9</v>
      </c>
      <c r="L44" s="99">
        <v>1.5535483112437254</v>
      </c>
      <c r="M44" s="99">
        <v>1.3093732173292096</v>
      </c>
      <c r="N44" s="100">
        <v>0.68954035554751514</v>
      </c>
      <c r="O44" s="101">
        <v>19384794.199999999</v>
      </c>
      <c r="P44" s="101">
        <v>-8358260.3600000003</v>
      </c>
      <c r="Q44" s="102">
        <v>2</v>
      </c>
      <c r="R44" s="101">
        <v>-3549006.46</v>
      </c>
      <c r="S44" s="103">
        <v>-10872034.460000001</v>
      </c>
      <c r="T44" s="242">
        <v>-2.02</v>
      </c>
      <c r="U44" s="243">
        <v>4.8499999999999996</v>
      </c>
      <c r="V44" s="104">
        <v>-7.16</v>
      </c>
      <c r="W44" s="243">
        <v>1.1000000000000001</v>
      </c>
      <c r="X44" s="105">
        <v>134</v>
      </c>
      <c r="Y44" s="106">
        <v>40</v>
      </c>
      <c r="Z44" s="106">
        <v>34</v>
      </c>
      <c r="AA44" s="106">
        <v>83</v>
      </c>
      <c r="AB44" s="106">
        <v>53</v>
      </c>
      <c r="AC44" s="107" t="s">
        <v>386</v>
      </c>
      <c r="AD44" s="108" t="s">
        <v>386</v>
      </c>
      <c r="AE44" s="109">
        <v>1</v>
      </c>
      <c r="AF44" s="110" t="s">
        <v>385</v>
      </c>
      <c r="AG44" s="110" t="s">
        <v>385</v>
      </c>
      <c r="AH44" s="108" t="s">
        <v>385</v>
      </c>
      <c r="AI44" s="108" t="s">
        <v>385</v>
      </c>
      <c r="AJ44" s="239">
        <v>5</v>
      </c>
      <c r="AK44" s="240" t="s">
        <v>396</v>
      </c>
      <c r="AL44" s="240" t="s">
        <v>397</v>
      </c>
      <c r="AM44" s="2" t="s">
        <v>385</v>
      </c>
      <c r="AV44" s="114"/>
    </row>
    <row r="45" spans="1:48" x14ac:dyDescent="0.7">
      <c r="A45" s="96">
        <v>40</v>
      </c>
      <c r="B45" s="96">
        <v>8</v>
      </c>
      <c r="C45" s="97" t="s">
        <v>94</v>
      </c>
      <c r="D45" s="96" t="s">
        <v>52</v>
      </c>
      <c r="E45" s="97" t="s">
        <v>292</v>
      </c>
      <c r="F45" s="96" t="s">
        <v>105</v>
      </c>
      <c r="G45" s="96">
        <v>43</v>
      </c>
      <c r="H45" s="98" t="s">
        <v>122</v>
      </c>
      <c r="I45" s="96" t="s">
        <v>109</v>
      </c>
      <c r="J45" s="96">
        <v>6</v>
      </c>
      <c r="K45" s="96">
        <v>6</v>
      </c>
      <c r="L45" s="99">
        <v>1.9707531470142527</v>
      </c>
      <c r="M45" s="99">
        <v>1.6238439815751953</v>
      </c>
      <c r="N45" s="100">
        <v>0.96873882655781296</v>
      </c>
      <c r="O45" s="101">
        <v>11857111.439999999</v>
      </c>
      <c r="P45" s="101">
        <v>-4704058.7699999996</v>
      </c>
      <c r="Q45" s="102">
        <v>1</v>
      </c>
      <c r="R45" s="101">
        <v>-691711.02</v>
      </c>
      <c r="S45" s="103">
        <v>-381834.6799999997</v>
      </c>
      <c r="T45" s="242">
        <v>-0.66</v>
      </c>
      <c r="U45" s="243">
        <v>2.39</v>
      </c>
      <c r="V45" s="104">
        <v>-6.08</v>
      </c>
      <c r="W45" s="243">
        <v>0.25</v>
      </c>
      <c r="X45" s="105">
        <v>76</v>
      </c>
      <c r="Y45" s="106">
        <v>32</v>
      </c>
      <c r="Z45" s="106">
        <v>43</v>
      </c>
      <c r="AA45" s="106">
        <v>138</v>
      </c>
      <c r="AB45" s="106">
        <v>57</v>
      </c>
      <c r="AC45" s="107" t="s">
        <v>386</v>
      </c>
      <c r="AD45" s="108" t="s">
        <v>386</v>
      </c>
      <c r="AE45" s="109">
        <v>1</v>
      </c>
      <c r="AF45" s="110" t="s">
        <v>385</v>
      </c>
      <c r="AG45" s="110" t="s">
        <v>385</v>
      </c>
      <c r="AH45" s="108" t="s">
        <v>386</v>
      </c>
      <c r="AI45" s="108" t="s">
        <v>385</v>
      </c>
      <c r="AJ45" s="239">
        <v>4</v>
      </c>
      <c r="AK45" s="240" t="s">
        <v>387</v>
      </c>
      <c r="AL45" s="240" t="s">
        <v>393</v>
      </c>
      <c r="AM45" s="2" t="s">
        <v>386</v>
      </c>
      <c r="AV45" s="114"/>
    </row>
    <row r="46" spans="1:48" x14ac:dyDescent="0.7">
      <c r="A46" s="96">
        <v>41</v>
      </c>
      <c r="B46" s="96">
        <v>8</v>
      </c>
      <c r="C46" s="97" t="s">
        <v>94</v>
      </c>
      <c r="D46" s="96" t="s">
        <v>53</v>
      </c>
      <c r="E46" s="97" t="s">
        <v>293</v>
      </c>
      <c r="F46" s="96" t="s">
        <v>105</v>
      </c>
      <c r="G46" s="96">
        <v>15</v>
      </c>
      <c r="H46" s="98" t="s">
        <v>126</v>
      </c>
      <c r="I46" s="96" t="s">
        <v>112</v>
      </c>
      <c r="J46" s="96">
        <v>2</v>
      </c>
      <c r="K46" s="96">
        <v>1</v>
      </c>
      <c r="L46" s="99">
        <v>2.6596440287891308</v>
      </c>
      <c r="M46" s="99">
        <v>2.4307979554214127</v>
      </c>
      <c r="N46" s="100">
        <v>1.7134389039427553</v>
      </c>
      <c r="O46" s="101">
        <v>9601229.7400000002</v>
      </c>
      <c r="P46" s="101">
        <v>-6864726.1100000003</v>
      </c>
      <c r="Q46" s="102">
        <v>1</v>
      </c>
      <c r="R46" s="101">
        <v>-6830063.1100000003</v>
      </c>
      <c r="S46" s="103">
        <v>4127278.589999998</v>
      </c>
      <c r="T46" s="242">
        <v>-15.18</v>
      </c>
      <c r="U46" s="243">
        <v>1.78</v>
      </c>
      <c r="V46" s="104">
        <v>-21.08</v>
      </c>
      <c r="W46" s="243">
        <v>-3</v>
      </c>
      <c r="X46" s="105">
        <v>85</v>
      </c>
      <c r="Y46" s="106">
        <v>30</v>
      </c>
      <c r="Z46" s="106">
        <v>43</v>
      </c>
      <c r="AA46" s="106">
        <v>117</v>
      </c>
      <c r="AB46" s="106">
        <v>57</v>
      </c>
      <c r="AC46" s="107" t="s">
        <v>386</v>
      </c>
      <c r="AD46" s="108" t="s">
        <v>386</v>
      </c>
      <c r="AE46" s="109">
        <v>1</v>
      </c>
      <c r="AF46" s="110" t="s">
        <v>385</v>
      </c>
      <c r="AG46" s="110" t="s">
        <v>385</v>
      </c>
      <c r="AH46" s="108" t="s">
        <v>385</v>
      </c>
      <c r="AI46" s="108" t="s">
        <v>385</v>
      </c>
      <c r="AJ46" s="239">
        <v>5</v>
      </c>
      <c r="AK46" s="240" t="s">
        <v>396</v>
      </c>
      <c r="AL46" s="240" t="s">
        <v>401</v>
      </c>
      <c r="AM46" s="2" t="s">
        <v>385</v>
      </c>
      <c r="AV46" s="114"/>
    </row>
    <row r="47" spans="1:48" x14ac:dyDescent="0.7">
      <c r="A47" s="96">
        <v>42</v>
      </c>
      <c r="B47" s="96">
        <v>8</v>
      </c>
      <c r="C47" s="97" t="s">
        <v>94</v>
      </c>
      <c r="D47" s="96" t="s">
        <v>54</v>
      </c>
      <c r="E47" s="97" t="s">
        <v>294</v>
      </c>
      <c r="F47" s="96" t="s">
        <v>106</v>
      </c>
      <c r="G47" s="96">
        <v>264</v>
      </c>
      <c r="H47" s="98" t="s">
        <v>130</v>
      </c>
      <c r="I47" s="96" t="s">
        <v>114</v>
      </c>
      <c r="J47" s="96">
        <v>15</v>
      </c>
      <c r="K47" s="96">
        <v>12</v>
      </c>
      <c r="L47" s="99">
        <v>2.0893764624302289</v>
      </c>
      <c r="M47" s="99">
        <v>1.816543597974944</v>
      </c>
      <c r="N47" s="100">
        <v>0.72831669031828583</v>
      </c>
      <c r="O47" s="101">
        <v>84203120.329999998</v>
      </c>
      <c r="P47" s="101">
        <v>-3844616.14</v>
      </c>
      <c r="Q47" s="102">
        <v>2</v>
      </c>
      <c r="R47" s="101">
        <v>39311920.899999999</v>
      </c>
      <c r="S47" s="103">
        <v>-21090553.229999989</v>
      </c>
      <c r="T47" s="242">
        <v>7.02</v>
      </c>
      <c r="U47" s="243">
        <v>12.01</v>
      </c>
      <c r="V47" s="104">
        <v>-0.82</v>
      </c>
      <c r="W47" s="243">
        <v>4.55</v>
      </c>
      <c r="X47" s="105">
        <v>60</v>
      </c>
      <c r="Y47" s="106">
        <v>48</v>
      </c>
      <c r="Z47" s="106">
        <v>45</v>
      </c>
      <c r="AA47" s="106">
        <v>99</v>
      </c>
      <c r="AB47" s="106">
        <v>35</v>
      </c>
      <c r="AC47" s="107" t="s">
        <v>386</v>
      </c>
      <c r="AD47" s="108" t="s">
        <v>386</v>
      </c>
      <c r="AE47" s="109">
        <v>1</v>
      </c>
      <c r="AF47" s="110" t="s">
        <v>385</v>
      </c>
      <c r="AG47" s="110" t="s">
        <v>385</v>
      </c>
      <c r="AH47" s="108" t="s">
        <v>385</v>
      </c>
      <c r="AI47" s="108" t="s">
        <v>385</v>
      </c>
      <c r="AJ47" s="239">
        <v>5</v>
      </c>
      <c r="AK47" s="240" t="s">
        <v>396</v>
      </c>
      <c r="AL47" s="240" t="s">
        <v>397</v>
      </c>
      <c r="AM47" s="2" t="s">
        <v>385</v>
      </c>
      <c r="AV47" s="114"/>
    </row>
    <row r="48" spans="1:48" x14ac:dyDescent="0.7">
      <c r="A48" s="96">
        <v>43</v>
      </c>
      <c r="B48" s="96">
        <v>8</v>
      </c>
      <c r="C48" s="97" t="s">
        <v>94</v>
      </c>
      <c r="D48" s="96" t="s">
        <v>55</v>
      </c>
      <c r="E48" s="97" t="s">
        <v>295</v>
      </c>
      <c r="F48" s="96" t="s">
        <v>105</v>
      </c>
      <c r="G48" s="96">
        <v>40</v>
      </c>
      <c r="H48" s="98" t="s">
        <v>122</v>
      </c>
      <c r="I48" s="96" t="s">
        <v>109</v>
      </c>
      <c r="J48" s="96">
        <v>6</v>
      </c>
      <c r="K48" s="96">
        <v>7</v>
      </c>
      <c r="L48" s="99">
        <v>3.7391297413877047</v>
      </c>
      <c r="M48" s="99">
        <v>3.3776128103111804</v>
      </c>
      <c r="N48" s="100">
        <v>2.4396865797612737</v>
      </c>
      <c r="O48" s="101">
        <v>32744693.640000001</v>
      </c>
      <c r="P48" s="101">
        <v>-10278248.58</v>
      </c>
      <c r="Q48" s="102">
        <v>1</v>
      </c>
      <c r="R48" s="101">
        <v>1928241.25</v>
      </c>
      <c r="S48" s="103">
        <v>17210610.829999998</v>
      </c>
      <c r="T48" s="242">
        <v>1.98</v>
      </c>
      <c r="U48" s="243">
        <v>2.39</v>
      </c>
      <c r="V48" s="104">
        <v>-11.2</v>
      </c>
      <c r="W48" s="243">
        <v>0.25</v>
      </c>
      <c r="X48" s="105">
        <v>77</v>
      </c>
      <c r="Y48" s="106">
        <v>48</v>
      </c>
      <c r="Z48" s="106">
        <v>56</v>
      </c>
      <c r="AA48" s="106">
        <v>59</v>
      </c>
      <c r="AB48" s="106">
        <v>56</v>
      </c>
      <c r="AC48" s="107" t="s">
        <v>386</v>
      </c>
      <c r="AD48" s="108" t="s">
        <v>386</v>
      </c>
      <c r="AE48" s="109">
        <v>1</v>
      </c>
      <c r="AF48" s="110" t="s">
        <v>385</v>
      </c>
      <c r="AG48" s="110" t="s">
        <v>385</v>
      </c>
      <c r="AH48" s="108" t="s">
        <v>385</v>
      </c>
      <c r="AI48" s="108" t="s">
        <v>385</v>
      </c>
      <c r="AJ48" s="239">
        <v>5</v>
      </c>
      <c r="AK48" s="240" t="s">
        <v>396</v>
      </c>
      <c r="AL48" s="240" t="s">
        <v>401</v>
      </c>
      <c r="AM48" s="2" t="s">
        <v>385</v>
      </c>
      <c r="AV48" s="114"/>
    </row>
    <row r="49" spans="1:48" x14ac:dyDescent="0.7">
      <c r="A49" s="96">
        <v>44</v>
      </c>
      <c r="B49" s="96">
        <v>8</v>
      </c>
      <c r="C49" s="97" t="s">
        <v>94</v>
      </c>
      <c r="D49" s="96" t="s">
        <v>56</v>
      </c>
      <c r="E49" s="97" t="s">
        <v>296</v>
      </c>
      <c r="F49" s="96" t="s">
        <v>105</v>
      </c>
      <c r="G49" s="96">
        <v>82</v>
      </c>
      <c r="H49" s="98" t="s">
        <v>124</v>
      </c>
      <c r="I49" s="96" t="s">
        <v>110</v>
      </c>
      <c r="J49" s="96">
        <v>10</v>
      </c>
      <c r="K49" s="96">
        <v>9</v>
      </c>
      <c r="L49" s="99">
        <v>1.8238232106098116</v>
      </c>
      <c r="M49" s="99">
        <v>1.5620937942138291</v>
      </c>
      <c r="N49" s="100">
        <v>0.86485842005012037</v>
      </c>
      <c r="O49" s="101">
        <v>20066362.710000001</v>
      </c>
      <c r="P49" s="101">
        <v>2704960.3</v>
      </c>
      <c r="Q49" s="102">
        <v>0</v>
      </c>
      <c r="R49" s="101">
        <v>14194209.300000001</v>
      </c>
      <c r="S49" s="103">
        <v>-3291725.6100000069</v>
      </c>
      <c r="T49" s="242">
        <v>6.9</v>
      </c>
      <c r="U49" s="243">
        <v>-0.83</v>
      </c>
      <c r="V49" s="104">
        <v>2.14</v>
      </c>
      <c r="W49" s="243">
        <v>-1.63</v>
      </c>
      <c r="X49" s="105">
        <v>164</v>
      </c>
      <c r="Y49" s="106">
        <v>22</v>
      </c>
      <c r="Z49" s="106">
        <v>51</v>
      </c>
      <c r="AA49" s="106">
        <v>108</v>
      </c>
      <c r="AB49" s="106">
        <v>43</v>
      </c>
      <c r="AC49" s="107" t="s">
        <v>385</v>
      </c>
      <c r="AD49" s="108" t="s">
        <v>385</v>
      </c>
      <c r="AE49" s="109">
        <v>0</v>
      </c>
      <c r="AF49" s="110" t="s">
        <v>385</v>
      </c>
      <c r="AG49" s="110" t="s">
        <v>385</v>
      </c>
      <c r="AH49" s="108" t="s">
        <v>385</v>
      </c>
      <c r="AI49" s="108" t="s">
        <v>385</v>
      </c>
      <c r="AJ49" s="239">
        <v>6</v>
      </c>
      <c r="AK49" s="240" t="s">
        <v>398</v>
      </c>
      <c r="AL49" s="240" t="s">
        <v>404</v>
      </c>
      <c r="AM49" s="2" t="s">
        <v>385</v>
      </c>
      <c r="AV49" s="114"/>
    </row>
    <row r="50" spans="1:48" x14ac:dyDescent="0.7">
      <c r="A50" s="96">
        <v>45</v>
      </c>
      <c r="B50" s="96">
        <v>8</v>
      </c>
      <c r="C50" s="97" t="s">
        <v>94</v>
      </c>
      <c r="D50" s="96" t="s">
        <v>57</v>
      </c>
      <c r="E50" s="97" t="s">
        <v>297</v>
      </c>
      <c r="F50" s="96" t="s">
        <v>105</v>
      </c>
      <c r="G50" s="96">
        <v>82</v>
      </c>
      <c r="H50" s="98" t="s">
        <v>124</v>
      </c>
      <c r="I50" s="96" t="s">
        <v>110</v>
      </c>
      <c r="J50" s="96">
        <v>10</v>
      </c>
      <c r="K50" s="96">
        <v>9</v>
      </c>
      <c r="L50" s="99">
        <v>1.2080787670346742</v>
      </c>
      <c r="M50" s="99">
        <v>1.0107205290772812</v>
      </c>
      <c r="N50" s="100">
        <v>0.55612211112349808</v>
      </c>
      <c r="O50" s="101">
        <v>7014149</v>
      </c>
      <c r="P50" s="101">
        <v>-2973769.22</v>
      </c>
      <c r="Q50" s="102">
        <v>3</v>
      </c>
      <c r="R50" s="101">
        <v>1063245.02</v>
      </c>
      <c r="S50" s="103">
        <v>-14962726.349999998</v>
      </c>
      <c r="T50" s="242">
        <v>0.62</v>
      </c>
      <c r="U50" s="243">
        <v>-0.83</v>
      </c>
      <c r="V50" s="104">
        <v>-2.4300000000000002</v>
      </c>
      <c r="W50" s="243">
        <v>-1.63</v>
      </c>
      <c r="X50" s="105">
        <v>160</v>
      </c>
      <c r="Y50" s="106">
        <v>26</v>
      </c>
      <c r="Z50" s="106">
        <v>35</v>
      </c>
      <c r="AA50" s="106">
        <v>90</v>
      </c>
      <c r="AB50" s="106">
        <v>47</v>
      </c>
      <c r="AC50" s="107" t="s">
        <v>385</v>
      </c>
      <c r="AD50" s="108" t="s">
        <v>386</v>
      </c>
      <c r="AE50" s="109">
        <v>1</v>
      </c>
      <c r="AF50" s="110" t="s">
        <v>385</v>
      </c>
      <c r="AG50" s="110" t="s">
        <v>385</v>
      </c>
      <c r="AH50" s="108" t="s">
        <v>385</v>
      </c>
      <c r="AI50" s="108" t="s">
        <v>385</v>
      </c>
      <c r="AJ50" s="239">
        <v>6</v>
      </c>
      <c r="AK50" s="240" t="s">
        <v>398</v>
      </c>
      <c r="AL50" s="240" t="s">
        <v>815</v>
      </c>
      <c r="AM50" s="2" t="s">
        <v>385</v>
      </c>
      <c r="AV50" s="114"/>
    </row>
    <row r="51" spans="1:48" x14ac:dyDescent="0.7">
      <c r="A51" s="96">
        <v>46</v>
      </c>
      <c r="B51" s="96">
        <v>8</v>
      </c>
      <c r="C51" s="97" t="s">
        <v>94</v>
      </c>
      <c r="D51" s="96" t="s">
        <v>58</v>
      </c>
      <c r="E51" s="97" t="s">
        <v>298</v>
      </c>
      <c r="F51" s="96" t="s">
        <v>105</v>
      </c>
      <c r="G51" s="96">
        <v>38</v>
      </c>
      <c r="H51" s="98" t="s">
        <v>123</v>
      </c>
      <c r="I51" s="96" t="s">
        <v>109</v>
      </c>
      <c r="J51" s="96">
        <v>5</v>
      </c>
      <c r="K51" s="96">
        <v>6</v>
      </c>
      <c r="L51" s="99">
        <v>3.1970727378497052</v>
      </c>
      <c r="M51" s="99">
        <v>2.9228570543429373</v>
      </c>
      <c r="N51" s="100">
        <v>2.2147338294087571</v>
      </c>
      <c r="O51" s="101">
        <v>23369272.359999999</v>
      </c>
      <c r="P51" s="101">
        <v>497779.5</v>
      </c>
      <c r="Q51" s="102">
        <v>0</v>
      </c>
      <c r="R51" s="101">
        <v>6897076.75</v>
      </c>
      <c r="S51" s="103">
        <v>12920576.189999998</v>
      </c>
      <c r="T51" s="242">
        <v>7.79</v>
      </c>
      <c r="U51" s="243">
        <v>-1.43</v>
      </c>
      <c r="V51" s="104">
        <v>0.69</v>
      </c>
      <c r="W51" s="243">
        <v>-4.28</v>
      </c>
      <c r="X51" s="105">
        <v>58</v>
      </c>
      <c r="Y51" s="106">
        <v>31</v>
      </c>
      <c r="Z51" s="106">
        <v>52</v>
      </c>
      <c r="AA51" s="106">
        <v>105</v>
      </c>
      <c r="AB51" s="106">
        <v>41</v>
      </c>
      <c r="AC51" s="107" t="s">
        <v>385</v>
      </c>
      <c r="AD51" s="108" t="s">
        <v>385</v>
      </c>
      <c r="AE51" s="109">
        <v>1</v>
      </c>
      <c r="AF51" s="110" t="s">
        <v>385</v>
      </c>
      <c r="AG51" s="110" t="s">
        <v>385</v>
      </c>
      <c r="AH51" s="108" t="s">
        <v>385</v>
      </c>
      <c r="AI51" s="108" t="s">
        <v>385</v>
      </c>
      <c r="AJ51" s="239">
        <v>7</v>
      </c>
      <c r="AK51" s="240" t="s">
        <v>113</v>
      </c>
      <c r="AL51" s="240" t="s">
        <v>403</v>
      </c>
      <c r="AM51" s="2" t="s">
        <v>385</v>
      </c>
      <c r="AV51" s="114"/>
    </row>
    <row r="52" spans="1:48" x14ac:dyDescent="0.7">
      <c r="A52" s="96">
        <v>47</v>
      </c>
      <c r="B52" s="96">
        <v>8</v>
      </c>
      <c r="C52" s="97" t="s">
        <v>94</v>
      </c>
      <c r="D52" s="96" t="s">
        <v>59</v>
      </c>
      <c r="E52" s="97" t="s">
        <v>299</v>
      </c>
      <c r="F52" s="96" t="s">
        <v>105</v>
      </c>
      <c r="G52" s="96">
        <v>35</v>
      </c>
      <c r="H52" s="98" t="s">
        <v>123</v>
      </c>
      <c r="I52" s="96" t="s">
        <v>109</v>
      </c>
      <c r="J52" s="96">
        <v>5</v>
      </c>
      <c r="K52" s="96">
        <v>4</v>
      </c>
      <c r="L52" s="99">
        <v>2.5554683179266289</v>
      </c>
      <c r="M52" s="99">
        <v>2.2761493749787451</v>
      </c>
      <c r="N52" s="100">
        <v>1.7143265612776175</v>
      </c>
      <c r="O52" s="101">
        <v>11376508.73</v>
      </c>
      <c r="P52" s="101">
        <v>-3351615.99</v>
      </c>
      <c r="Q52" s="102">
        <v>1</v>
      </c>
      <c r="R52" s="101">
        <v>-1146432.98</v>
      </c>
      <c r="S52" s="103">
        <v>5224498.8</v>
      </c>
      <c r="T52" s="242">
        <v>-1.91</v>
      </c>
      <c r="U52" s="243">
        <v>-1.43</v>
      </c>
      <c r="V52" s="104">
        <v>-7.35</v>
      </c>
      <c r="W52" s="243">
        <v>-4.28</v>
      </c>
      <c r="X52" s="105">
        <v>141</v>
      </c>
      <c r="Y52" s="106">
        <v>47</v>
      </c>
      <c r="Z52" s="106">
        <v>53</v>
      </c>
      <c r="AA52" s="106">
        <v>89</v>
      </c>
      <c r="AB52" s="106">
        <v>51</v>
      </c>
      <c r="AC52" s="107" t="s">
        <v>386</v>
      </c>
      <c r="AD52" s="108" t="s">
        <v>386</v>
      </c>
      <c r="AE52" s="109">
        <v>0</v>
      </c>
      <c r="AF52" s="110" t="s">
        <v>385</v>
      </c>
      <c r="AG52" s="110" t="s">
        <v>385</v>
      </c>
      <c r="AH52" s="108" t="s">
        <v>385</v>
      </c>
      <c r="AI52" s="108" t="s">
        <v>385</v>
      </c>
      <c r="AJ52" s="239">
        <v>4</v>
      </c>
      <c r="AK52" s="240" t="s">
        <v>387</v>
      </c>
      <c r="AL52" s="240" t="s">
        <v>393</v>
      </c>
      <c r="AM52" s="2" t="s">
        <v>386</v>
      </c>
      <c r="AV52" s="114"/>
    </row>
    <row r="53" spans="1:48" x14ac:dyDescent="0.7">
      <c r="A53" s="96">
        <v>48</v>
      </c>
      <c r="B53" s="96">
        <v>8</v>
      </c>
      <c r="C53" s="97" t="s">
        <v>94</v>
      </c>
      <c r="D53" s="96" t="s">
        <v>60</v>
      </c>
      <c r="E53" s="97" t="s">
        <v>300</v>
      </c>
      <c r="F53" s="96" t="s">
        <v>105</v>
      </c>
      <c r="G53" s="96">
        <v>42</v>
      </c>
      <c r="H53" s="98" t="s">
        <v>123</v>
      </c>
      <c r="I53" s="96" t="s">
        <v>109</v>
      </c>
      <c r="J53" s="96">
        <v>5</v>
      </c>
      <c r="K53" s="96">
        <v>6</v>
      </c>
      <c r="L53" s="99">
        <v>2.7637152360109907</v>
      </c>
      <c r="M53" s="99">
        <v>2.5242594871098376</v>
      </c>
      <c r="N53" s="100">
        <v>2.0235720318766055</v>
      </c>
      <c r="O53" s="101">
        <v>26724706.859999999</v>
      </c>
      <c r="P53" s="101">
        <v>-7633941.3700000001</v>
      </c>
      <c r="Q53" s="102">
        <v>1</v>
      </c>
      <c r="R53" s="101">
        <v>-2455776.5</v>
      </c>
      <c r="S53" s="103">
        <v>15509682.029999999</v>
      </c>
      <c r="T53" s="242">
        <v>-2.31</v>
      </c>
      <c r="U53" s="243">
        <v>-1.43</v>
      </c>
      <c r="V53" s="104">
        <v>-7.34</v>
      </c>
      <c r="W53" s="243">
        <v>-4.28</v>
      </c>
      <c r="X53" s="105">
        <v>85</v>
      </c>
      <c r="Y53" s="106">
        <v>23</v>
      </c>
      <c r="Z53" s="106">
        <v>75</v>
      </c>
      <c r="AA53" s="106">
        <v>132</v>
      </c>
      <c r="AB53" s="106">
        <v>47</v>
      </c>
      <c r="AC53" s="107" t="s">
        <v>386</v>
      </c>
      <c r="AD53" s="108" t="s">
        <v>386</v>
      </c>
      <c r="AE53" s="109">
        <v>1</v>
      </c>
      <c r="AF53" s="110" t="s">
        <v>385</v>
      </c>
      <c r="AG53" s="110" t="s">
        <v>386</v>
      </c>
      <c r="AH53" s="108" t="s">
        <v>386</v>
      </c>
      <c r="AI53" s="108" t="s">
        <v>385</v>
      </c>
      <c r="AJ53" s="239">
        <v>3</v>
      </c>
      <c r="AK53" s="240" t="s">
        <v>389</v>
      </c>
      <c r="AL53" s="240" t="s">
        <v>390</v>
      </c>
      <c r="AM53" s="2" t="s">
        <v>386</v>
      </c>
      <c r="AV53" s="114"/>
    </row>
    <row r="54" spans="1:48" x14ac:dyDescent="0.7">
      <c r="A54" s="96">
        <v>49</v>
      </c>
      <c r="B54" s="96">
        <v>8</v>
      </c>
      <c r="C54" s="97" t="s">
        <v>94</v>
      </c>
      <c r="D54" s="96" t="s">
        <v>61</v>
      </c>
      <c r="E54" s="97" t="s">
        <v>301</v>
      </c>
      <c r="F54" s="96" t="s">
        <v>105</v>
      </c>
      <c r="G54" s="96">
        <v>40</v>
      </c>
      <c r="H54" s="98" t="s">
        <v>122</v>
      </c>
      <c r="I54" s="96" t="s">
        <v>109</v>
      </c>
      <c r="J54" s="96">
        <v>6</v>
      </c>
      <c r="K54" s="96">
        <v>5</v>
      </c>
      <c r="L54" s="99">
        <v>2.5639609064163627</v>
      </c>
      <c r="M54" s="99">
        <v>2.3165696622996945</v>
      </c>
      <c r="N54" s="100">
        <v>1.5864386086717341</v>
      </c>
      <c r="O54" s="101">
        <v>21830952.079999998</v>
      </c>
      <c r="P54" s="101">
        <v>6607581.4299999997</v>
      </c>
      <c r="Q54" s="102">
        <v>0</v>
      </c>
      <c r="R54" s="101">
        <v>11289530.77</v>
      </c>
      <c r="S54" s="103">
        <v>8185954.7200000007</v>
      </c>
      <c r="T54" s="242">
        <v>10.74</v>
      </c>
      <c r="U54" s="243">
        <v>2.39</v>
      </c>
      <c r="V54" s="104">
        <v>10.6</v>
      </c>
      <c r="W54" s="243">
        <v>0.25</v>
      </c>
      <c r="X54" s="105">
        <v>152</v>
      </c>
      <c r="Y54" s="106">
        <v>38</v>
      </c>
      <c r="Z54" s="106">
        <v>33</v>
      </c>
      <c r="AA54" s="106">
        <v>39</v>
      </c>
      <c r="AB54" s="106">
        <v>56</v>
      </c>
      <c r="AC54" s="107" t="s">
        <v>385</v>
      </c>
      <c r="AD54" s="108" t="s">
        <v>385</v>
      </c>
      <c r="AE54" s="109">
        <v>0</v>
      </c>
      <c r="AF54" s="110" t="s">
        <v>385</v>
      </c>
      <c r="AG54" s="110" t="s">
        <v>385</v>
      </c>
      <c r="AH54" s="108" t="s">
        <v>385</v>
      </c>
      <c r="AI54" s="108" t="s">
        <v>385</v>
      </c>
      <c r="AJ54" s="239">
        <v>6</v>
      </c>
      <c r="AK54" s="240" t="s">
        <v>398</v>
      </c>
      <c r="AL54" s="240" t="s">
        <v>404</v>
      </c>
      <c r="AM54" s="2" t="s">
        <v>385</v>
      </c>
      <c r="AV54" s="114"/>
    </row>
    <row r="55" spans="1:48" x14ac:dyDescent="0.7">
      <c r="A55" s="96">
        <v>50</v>
      </c>
      <c r="B55" s="96">
        <v>8</v>
      </c>
      <c r="C55" s="97" t="s">
        <v>94</v>
      </c>
      <c r="D55" s="96" t="s">
        <v>62</v>
      </c>
      <c r="E55" s="97" t="s">
        <v>302</v>
      </c>
      <c r="F55" s="96" t="s">
        <v>105</v>
      </c>
      <c r="G55" s="96">
        <v>34</v>
      </c>
      <c r="H55" s="98" t="s">
        <v>123</v>
      </c>
      <c r="I55" s="96" t="s">
        <v>109</v>
      </c>
      <c r="J55" s="96">
        <v>5</v>
      </c>
      <c r="K55" s="96">
        <v>5</v>
      </c>
      <c r="L55" s="99">
        <v>2.9008568970228605</v>
      </c>
      <c r="M55" s="99">
        <v>2.6485215141991687</v>
      </c>
      <c r="N55" s="100">
        <v>2.190403203047901</v>
      </c>
      <c r="O55" s="101">
        <v>22972395.710000001</v>
      </c>
      <c r="P55" s="101">
        <v>-9120997.1999999993</v>
      </c>
      <c r="Q55" s="102">
        <v>1</v>
      </c>
      <c r="R55" s="101">
        <v>-1271893.02</v>
      </c>
      <c r="S55" s="103">
        <v>14386360.949999999</v>
      </c>
      <c r="T55" s="242">
        <v>-1.65</v>
      </c>
      <c r="U55" s="243">
        <v>-1.43</v>
      </c>
      <c r="V55" s="104">
        <v>-10.23</v>
      </c>
      <c r="W55" s="243">
        <v>-4.28</v>
      </c>
      <c r="X55" s="105">
        <v>10</v>
      </c>
      <c r="Y55" s="106">
        <v>27</v>
      </c>
      <c r="Z55" s="106">
        <v>48</v>
      </c>
      <c r="AA55" s="106">
        <v>101</v>
      </c>
      <c r="AB55" s="106">
        <v>45</v>
      </c>
      <c r="AC55" s="107" t="s">
        <v>386</v>
      </c>
      <c r="AD55" s="108" t="s">
        <v>386</v>
      </c>
      <c r="AE55" s="109">
        <v>1</v>
      </c>
      <c r="AF55" s="110" t="s">
        <v>385</v>
      </c>
      <c r="AG55" s="110" t="s">
        <v>385</v>
      </c>
      <c r="AH55" s="108" t="s">
        <v>385</v>
      </c>
      <c r="AI55" s="108" t="s">
        <v>385</v>
      </c>
      <c r="AJ55" s="239">
        <v>5</v>
      </c>
      <c r="AK55" s="240" t="s">
        <v>396</v>
      </c>
      <c r="AL55" s="240" t="s">
        <v>401</v>
      </c>
      <c r="AM55" s="2" t="s">
        <v>385</v>
      </c>
      <c r="AV55" s="114"/>
    </row>
    <row r="56" spans="1:48" x14ac:dyDescent="0.7">
      <c r="A56" s="96">
        <v>51</v>
      </c>
      <c r="B56" s="96">
        <v>8</v>
      </c>
      <c r="C56" s="97" t="s">
        <v>94</v>
      </c>
      <c r="D56" s="96" t="s">
        <v>75</v>
      </c>
      <c r="E56" s="97" t="s">
        <v>303</v>
      </c>
      <c r="F56" s="96" t="s">
        <v>106</v>
      </c>
      <c r="G56" s="96">
        <v>276</v>
      </c>
      <c r="H56" s="98" t="s">
        <v>121</v>
      </c>
      <c r="I56" s="96" t="s">
        <v>108</v>
      </c>
      <c r="J56" s="96">
        <v>16</v>
      </c>
      <c r="K56" s="96">
        <v>12</v>
      </c>
      <c r="L56" s="99">
        <v>3.8518417929078432</v>
      </c>
      <c r="M56" s="99">
        <v>3.3715841746331559</v>
      </c>
      <c r="N56" s="100">
        <v>2.4760785823838893</v>
      </c>
      <c r="O56" s="101">
        <v>238388369.31</v>
      </c>
      <c r="P56" s="101">
        <v>25145676.219999999</v>
      </c>
      <c r="Q56" s="102">
        <v>0</v>
      </c>
      <c r="R56" s="101">
        <v>41382799.909999996</v>
      </c>
      <c r="S56" s="103">
        <v>144062071.77000001</v>
      </c>
      <c r="T56" s="242">
        <v>7.11</v>
      </c>
      <c r="U56" s="243">
        <v>10.62</v>
      </c>
      <c r="V56" s="104">
        <v>3.3</v>
      </c>
      <c r="W56" s="243">
        <v>2.81</v>
      </c>
      <c r="X56" s="105">
        <v>45</v>
      </c>
      <c r="Y56" s="106">
        <v>39</v>
      </c>
      <c r="Z56" s="106">
        <v>51</v>
      </c>
      <c r="AA56" s="106">
        <v>73</v>
      </c>
      <c r="AB56" s="106">
        <v>62</v>
      </c>
      <c r="AC56" s="107" t="s">
        <v>386</v>
      </c>
      <c r="AD56" s="108" t="s">
        <v>385</v>
      </c>
      <c r="AE56" s="109">
        <v>1</v>
      </c>
      <c r="AF56" s="110" t="s">
        <v>385</v>
      </c>
      <c r="AG56" s="110" t="s">
        <v>385</v>
      </c>
      <c r="AH56" s="108" t="s">
        <v>385</v>
      </c>
      <c r="AI56" s="108" t="s">
        <v>386</v>
      </c>
      <c r="AJ56" s="239">
        <v>5</v>
      </c>
      <c r="AK56" s="240" t="s">
        <v>396</v>
      </c>
      <c r="AL56" s="240" t="s">
        <v>400</v>
      </c>
      <c r="AM56" s="2" t="s">
        <v>385</v>
      </c>
      <c r="AV56" s="114"/>
    </row>
    <row r="57" spans="1:48" x14ac:dyDescent="0.7">
      <c r="A57" s="96">
        <v>52</v>
      </c>
      <c r="B57" s="96">
        <v>8</v>
      </c>
      <c r="C57" s="97" t="s">
        <v>94</v>
      </c>
      <c r="D57" s="96" t="s">
        <v>78</v>
      </c>
      <c r="E57" s="97" t="s">
        <v>304</v>
      </c>
      <c r="F57" s="96" t="s">
        <v>105</v>
      </c>
      <c r="G57" s="96">
        <v>40</v>
      </c>
      <c r="H57" s="98" t="s">
        <v>123</v>
      </c>
      <c r="I57" s="96" t="s">
        <v>109</v>
      </c>
      <c r="J57" s="96">
        <v>5</v>
      </c>
      <c r="K57" s="96">
        <v>6</v>
      </c>
      <c r="L57" s="99">
        <v>6.6948909505992846</v>
      </c>
      <c r="M57" s="99">
        <v>6.3327263251091601</v>
      </c>
      <c r="N57" s="100">
        <v>5.5247869926012108</v>
      </c>
      <c r="O57" s="101">
        <v>48303810.880000003</v>
      </c>
      <c r="P57" s="101">
        <v>1278664.6100000001</v>
      </c>
      <c r="Q57" s="102">
        <v>0</v>
      </c>
      <c r="R57" s="101">
        <v>8241300.0800000001</v>
      </c>
      <c r="S57" s="103">
        <v>38379041.329999998</v>
      </c>
      <c r="T57" s="242">
        <v>10</v>
      </c>
      <c r="U57" s="243">
        <v>-1.43</v>
      </c>
      <c r="V57" s="104">
        <v>0.81</v>
      </c>
      <c r="W57" s="243">
        <v>-4.28</v>
      </c>
      <c r="X57" s="105">
        <v>41</v>
      </c>
      <c r="Y57" s="106">
        <v>33</v>
      </c>
      <c r="Z57" s="106">
        <v>52</v>
      </c>
      <c r="AA57" s="106">
        <v>52</v>
      </c>
      <c r="AB57" s="106">
        <v>43</v>
      </c>
      <c r="AC57" s="107" t="s">
        <v>385</v>
      </c>
      <c r="AD57" s="108" t="s">
        <v>385</v>
      </c>
      <c r="AE57" s="109">
        <v>1</v>
      </c>
      <c r="AF57" s="110" t="s">
        <v>385</v>
      </c>
      <c r="AG57" s="110" t="s">
        <v>385</v>
      </c>
      <c r="AH57" s="108" t="s">
        <v>385</v>
      </c>
      <c r="AI57" s="108" t="s">
        <v>385</v>
      </c>
      <c r="AJ57" s="239">
        <v>7</v>
      </c>
      <c r="AK57" s="240" t="s">
        <v>113</v>
      </c>
      <c r="AL57" s="240" t="s">
        <v>403</v>
      </c>
      <c r="AM57" s="2" t="s">
        <v>385</v>
      </c>
      <c r="AV57" s="114"/>
    </row>
    <row r="58" spans="1:48" x14ac:dyDescent="0.7">
      <c r="A58" s="96">
        <v>53</v>
      </c>
      <c r="B58" s="96">
        <v>8</v>
      </c>
      <c r="C58" s="97" t="s">
        <v>93</v>
      </c>
      <c r="D58" s="96" t="s">
        <v>3</v>
      </c>
      <c r="E58" s="97" t="s">
        <v>305</v>
      </c>
      <c r="F58" s="96" t="s">
        <v>106</v>
      </c>
      <c r="G58" s="96">
        <v>420</v>
      </c>
      <c r="H58" s="98" t="s">
        <v>127</v>
      </c>
      <c r="I58" s="96" t="s">
        <v>108</v>
      </c>
      <c r="J58" s="96">
        <v>17</v>
      </c>
      <c r="K58" s="96">
        <v>13</v>
      </c>
      <c r="L58" s="99">
        <v>5.0902610271047521</v>
      </c>
      <c r="M58" s="99">
        <v>4.6617533182925701</v>
      </c>
      <c r="N58" s="100">
        <v>3.4184251070646567</v>
      </c>
      <c r="O58" s="101">
        <v>668054924.53999996</v>
      </c>
      <c r="P58" s="101">
        <v>35730520.899999999</v>
      </c>
      <c r="Q58" s="102">
        <v>0</v>
      </c>
      <c r="R58" s="101">
        <v>129764077.64</v>
      </c>
      <c r="S58" s="103">
        <v>394996992.04999995</v>
      </c>
      <c r="T58" s="242">
        <v>10.94</v>
      </c>
      <c r="U58" s="243">
        <v>10.73</v>
      </c>
      <c r="V58" s="104">
        <v>2.27</v>
      </c>
      <c r="W58" s="243">
        <v>2.68</v>
      </c>
      <c r="X58" s="105">
        <v>52</v>
      </c>
      <c r="Y58" s="106">
        <v>75</v>
      </c>
      <c r="Z58" s="106">
        <v>28</v>
      </c>
      <c r="AA58" s="106">
        <v>133</v>
      </c>
      <c r="AB58" s="106">
        <v>48</v>
      </c>
      <c r="AC58" s="107" t="s">
        <v>385</v>
      </c>
      <c r="AD58" s="108" t="s">
        <v>386</v>
      </c>
      <c r="AE58" s="109">
        <v>1</v>
      </c>
      <c r="AF58" s="110" t="s">
        <v>386</v>
      </c>
      <c r="AG58" s="110" t="s">
        <v>385</v>
      </c>
      <c r="AH58" s="108" t="s">
        <v>386</v>
      </c>
      <c r="AI58" s="108" t="s">
        <v>385</v>
      </c>
      <c r="AJ58" s="239">
        <v>4</v>
      </c>
      <c r="AK58" s="240" t="s">
        <v>387</v>
      </c>
      <c r="AL58" s="240" t="s">
        <v>388</v>
      </c>
      <c r="AM58" s="2" t="s">
        <v>386</v>
      </c>
      <c r="AV58" s="114"/>
    </row>
    <row r="59" spans="1:48" x14ac:dyDescent="0.7">
      <c r="A59" s="96">
        <v>54</v>
      </c>
      <c r="B59" s="96">
        <v>8</v>
      </c>
      <c r="C59" s="97" t="s">
        <v>93</v>
      </c>
      <c r="D59" s="96" t="s">
        <v>39</v>
      </c>
      <c r="E59" s="97" t="s">
        <v>306</v>
      </c>
      <c r="F59" s="96" t="s">
        <v>105</v>
      </c>
      <c r="G59" s="96">
        <v>129</v>
      </c>
      <c r="H59" s="98" t="s">
        <v>125</v>
      </c>
      <c r="I59" s="96" t="s">
        <v>111</v>
      </c>
      <c r="J59" s="96">
        <v>13</v>
      </c>
      <c r="K59" s="96">
        <v>10</v>
      </c>
      <c r="L59" s="99">
        <v>1.1076426946602362</v>
      </c>
      <c r="M59" s="99">
        <v>0.91955156799191295</v>
      </c>
      <c r="N59" s="100">
        <v>0.2744598753028169</v>
      </c>
      <c r="O59" s="101">
        <v>7763897.0499999998</v>
      </c>
      <c r="P59" s="101">
        <v>-8274949.8099999996</v>
      </c>
      <c r="Q59" s="102">
        <v>4</v>
      </c>
      <c r="R59" s="101">
        <v>4347934.54</v>
      </c>
      <c r="S59" s="103">
        <v>-52330711.819999993</v>
      </c>
      <c r="T59" s="242">
        <v>1.94</v>
      </c>
      <c r="U59" s="243">
        <v>4.8499999999999996</v>
      </c>
      <c r="V59" s="104">
        <v>-3.7</v>
      </c>
      <c r="W59" s="243">
        <v>1.1000000000000001</v>
      </c>
      <c r="X59" s="105">
        <v>226</v>
      </c>
      <c r="Y59" s="106">
        <v>99</v>
      </c>
      <c r="Z59" s="106">
        <v>101</v>
      </c>
      <c r="AA59" s="106">
        <v>973</v>
      </c>
      <c r="AB59" s="106">
        <v>64</v>
      </c>
      <c r="AC59" s="107" t="s">
        <v>386</v>
      </c>
      <c r="AD59" s="108" t="s">
        <v>386</v>
      </c>
      <c r="AE59" s="109">
        <v>0</v>
      </c>
      <c r="AF59" s="110" t="s">
        <v>386</v>
      </c>
      <c r="AG59" s="110" t="s">
        <v>386</v>
      </c>
      <c r="AH59" s="108" t="s">
        <v>386</v>
      </c>
      <c r="AI59" s="108" t="s">
        <v>386</v>
      </c>
      <c r="AJ59" s="239">
        <v>0</v>
      </c>
      <c r="AK59" s="240" t="s">
        <v>616</v>
      </c>
      <c r="AL59" s="240" t="s">
        <v>816</v>
      </c>
      <c r="AM59" s="2" t="s">
        <v>386</v>
      </c>
      <c r="AV59" s="114"/>
    </row>
    <row r="60" spans="1:48" x14ac:dyDescent="0.7">
      <c r="A60" s="96">
        <v>55</v>
      </c>
      <c r="B60" s="96">
        <v>8</v>
      </c>
      <c r="C60" s="97" t="s">
        <v>93</v>
      </c>
      <c r="D60" s="96" t="s">
        <v>41</v>
      </c>
      <c r="E60" s="97" t="s">
        <v>307</v>
      </c>
      <c r="F60" s="96" t="s">
        <v>105</v>
      </c>
      <c r="G60" s="96">
        <v>30</v>
      </c>
      <c r="H60" s="98" t="s">
        <v>123</v>
      </c>
      <c r="I60" s="96" t="s">
        <v>109</v>
      </c>
      <c r="J60" s="96">
        <v>5</v>
      </c>
      <c r="K60" s="96">
        <v>3</v>
      </c>
      <c r="L60" s="99">
        <v>1.0357730117601658</v>
      </c>
      <c r="M60" s="99">
        <v>0.9230447493020898</v>
      </c>
      <c r="N60" s="100">
        <v>0.36689154418235426</v>
      </c>
      <c r="O60" s="101">
        <v>871838.45</v>
      </c>
      <c r="P60" s="101">
        <v>143577.29</v>
      </c>
      <c r="Q60" s="102">
        <v>3</v>
      </c>
      <c r="R60" s="101">
        <v>1013072.77</v>
      </c>
      <c r="S60" s="103">
        <v>-15429740.679999998</v>
      </c>
      <c r="T60" s="242">
        <v>1.2</v>
      </c>
      <c r="U60" s="243">
        <v>-1.43</v>
      </c>
      <c r="V60" s="104">
        <v>0.33</v>
      </c>
      <c r="W60" s="243">
        <v>-4.28</v>
      </c>
      <c r="X60" s="105">
        <v>325</v>
      </c>
      <c r="Y60" s="106">
        <v>31</v>
      </c>
      <c r="Z60" s="106">
        <v>42</v>
      </c>
      <c r="AA60" s="106">
        <v>126</v>
      </c>
      <c r="AB60" s="106">
        <v>58</v>
      </c>
      <c r="AC60" s="107" t="s">
        <v>385</v>
      </c>
      <c r="AD60" s="108" t="s">
        <v>385</v>
      </c>
      <c r="AE60" s="109">
        <v>0</v>
      </c>
      <c r="AF60" s="110" t="s">
        <v>385</v>
      </c>
      <c r="AG60" s="110" t="s">
        <v>385</v>
      </c>
      <c r="AH60" s="108" t="s">
        <v>386</v>
      </c>
      <c r="AI60" s="108" t="s">
        <v>385</v>
      </c>
      <c r="AJ60" s="239">
        <v>5</v>
      </c>
      <c r="AK60" s="240" t="s">
        <v>396</v>
      </c>
      <c r="AL60" s="240" t="s">
        <v>649</v>
      </c>
      <c r="AM60" s="2" t="s">
        <v>385</v>
      </c>
      <c r="AV60" s="114"/>
    </row>
    <row r="61" spans="1:48" x14ac:dyDescent="0.7">
      <c r="A61" s="96">
        <v>56</v>
      </c>
      <c r="B61" s="96">
        <v>8</v>
      </c>
      <c r="C61" s="97" t="s">
        <v>93</v>
      </c>
      <c r="D61" s="96" t="s">
        <v>42</v>
      </c>
      <c r="E61" s="97" t="s">
        <v>308</v>
      </c>
      <c r="F61" s="96" t="s">
        <v>105</v>
      </c>
      <c r="G61" s="96">
        <v>30</v>
      </c>
      <c r="H61" s="98" t="s">
        <v>123</v>
      </c>
      <c r="I61" s="96" t="s">
        <v>109</v>
      </c>
      <c r="J61" s="96">
        <v>5</v>
      </c>
      <c r="K61" s="96">
        <v>4</v>
      </c>
      <c r="L61" s="99">
        <v>1.4030705447230449</v>
      </c>
      <c r="M61" s="99">
        <v>1.2818374053912289</v>
      </c>
      <c r="N61" s="100">
        <v>0.65013335803686678</v>
      </c>
      <c r="O61" s="101">
        <v>7797456.4400000004</v>
      </c>
      <c r="P61" s="101">
        <v>2179545.62</v>
      </c>
      <c r="Q61" s="102">
        <v>2</v>
      </c>
      <c r="R61" s="101">
        <v>13210133.48</v>
      </c>
      <c r="S61" s="103">
        <v>-6768219.4500000011</v>
      </c>
      <c r="T61" s="242">
        <v>12.85</v>
      </c>
      <c r="U61" s="243">
        <v>-1.43</v>
      </c>
      <c r="V61" s="104">
        <v>1.26</v>
      </c>
      <c r="W61" s="243">
        <v>-4.28</v>
      </c>
      <c r="X61" s="105">
        <v>187</v>
      </c>
      <c r="Y61" s="106">
        <v>41</v>
      </c>
      <c r="Z61" s="106">
        <v>137</v>
      </c>
      <c r="AA61" s="106">
        <v>104</v>
      </c>
      <c r="AB61" s="106">
        <v>37</v>
      </c>
      <c r="AC61" s="107" t="s">
        <v>385</v>
      </c>
      <c r="AD61" s="108" t="s">
        <v>385</v>
      </c>
      <c r="AE61" s="109">
        <v>0</v>
      </c>
      <c r="AF61" s="110" t="s">
        <v>385</v>
      </c>
      <c r="AG61" s="110" t="s">
        <v>386</v>
      </c>
      <c r="AH61" s="108" t="s">
        <v>385</v>
      </c>
      <c r="AI61" s="108" t="s">
        <v>385</v>
      </c>
      <c r="AJ61" s="239">
        <v>5</v>
      </c>
      <c r="AK61" s="240" t="s">
        <v>396</v>
      </c>
      <c r="AL61" s="240" t="s">
        <v>397</v>
      </c>
      <c r="AM61" s="2" t="s">
        <v>385</v>
      </c>
      <c r="AV61" s="114"/>
    </row>
    <row r="62" spans="1:48" x14ac:dyDescent="0.7">
      <c r="A62" s="96">
        <v>57</v>
      </c>
      <c r="B62" s="96">
        <v>8</v>
      </c>
      <c r="C62" s="97" t="s">
        <v>93</v>
      </c>
      <c r="D62" s="96" t="s">
        <v>74</v>
      </c>
      <c r="E62" s="97" t="s">
        <v>309</v>
      </c>
      <c r="F62" s="96" t="s">
        <v>106</v>
      </c>
      <c r="G62" s="96">
        <v>266</v>
      </c>
      <c r="H62" s="98" t="s">
        <v>130</v>
      </c>
      <c r="I62" s="96" t="s">
        <v>114</v>
      </c>
      <c r="J62" s="96">
        <v>15</v>
      </c>
      <c r="K62" s="96">
        <v>12</v>
      </c>
      <c r="L62" s="99">
        <v>1.2195647975831632</v>
      </c>
      <c r="M62" s="99">
        <v>1.0542178962819595</v>
      </c>
      <c r="N62" s="100">
        <v>0.44331190657223929</v>
      </c>
      <c r="O62" s="101">
        <v>43767153.979999997</v>
      </c>
      <c r="P62" s="101">
        <v>212780352.19</v>
      </c>
      <c r="Q62" s="102">
        <v>2</v>
      </c>
      <c r="R62" s="101">
        <v>94062022.870000005</v>
      </c>
      <c r="S62" s="103">
        <v>-101519377.47000003</v>
      </c>
      <c r="T62" s="242">
        <v>14.51</v>
      </c>
      <c r="U62" s="243">
        <v>12.01</v>
      </c>
      <c r="V62" s="104">
        <v>19.079999999999998</v>
      </c>
      <c r="W62" s="243">
        <v>4.55</v>
      </c>
      <c r="X62" s="105">
        <v>218</v>
      </c>
      <c r="Y62" s="106">
        <v>61</v>
      </c>
      <c r="Z62" s="106">
        <v>64</v>
      </c>
      <c r="AA62" s="106">
        <v>80</v>
      </c>
      <c r="AB62" s="106">
        <v>53</v>
      </c>
      <c r="AC62" s="107" t="s">
        <v>385</v>
      </c>
      <c r="AD62" s="108" t="s">
        <v>385</v>
      </c>
      <c r="AE62" s="109">
        <v>0</v>
      </c>
      <c r="AF62" s="110" t="s">
        <v>386</v>
      </c>
      <c r="AG62" s="110" t="s">
        <v>386</v>
      </c>
      <c r="AH62" s="108" t="s">
        <v>385</v>
      </c>
      <c r="AI62" s="108" t="s">
        <v>385</v>
      </c>
      <c r="AJ62" s="239">
        <v>4</v>
      </c>
      <c r="AK62" s="240" t="s">
        <v>387</v>
      </c>
      <c r="AL62" s="240" t="s">
        <v>405</v>
      </c>
      <c r="AM62" s="2" t="s">
        <v>386</v>
      </c>
      <c r="AV62" s="114"/>
    </row>
    <row r="63" spans="1:48" x14ac:dyDescent="0.7">
      <c r="A63" s="96">
        <v>58</v>
      </c>
      <c r="B63" s="96">
        <v>8</v>
      </c>
      <c r="C63" s="97" t="s">
        <v>93</v>
      </c>
      <c r="D63" s="96" t="s">
        <v>79</v>
      </c>
      <c r="E63" s="97" t="s">
        <v>310</v>
      </c>
      <c r="F63" s="96" t="s">
        <v>105</v>
      </c>
      <c r="G63" s="96">
        <v>30</v>
      </c>
      <c r="H63" s="98" t="s">
        <v>123</v>
      </c>
      <c r="I63" s="96" t="s">
        <v>109</v>
      </c>
      <c r="J63" s="96">
        <v>5</v>
      </c>
      <c r="K63" s="96">
        <v>3</v>
      </c>
      <c r="L63" s="99">
        <v>6.273471053505161</v>
      </c>
      <c r="M63" s="99">
        <v>5.8906640421868364</v>
      </c>
      <c r="N63" s="100">
        <v>4.262680972367427</v>
      </c>
      <c r="O63" s="101">
        <v>42175232.859999999</v>
      </c>
      <c r="P63" s="101">
        <v>17731958.710000001</v>
      </c>
      <c r="Q63" s="102">
        <v>0</v>
      </c>
      <c r="R63" s="101">
        <v>19602293.829999998</v>
      </c>
      <c r="S63" s="103">
        <v>25651772.899999999</v>
      </c>
      <c r="T63" s="242">
        <v>23.23</v>
      </c>
      <c r="U63" s="243">
        <v>-1.43</v>
      </c>
      <c r="V63" s="104">
        <v>21.18</v>
      </c>
      <c r="W63" s="243">
        <v>-4.28</v>
      </c>
      <c r="X63" s="105">
        <v>79</v>
      </c>
      <c r="Y63" s="106">
        <v>28</v>
      </c>
      <c r="Z63" s="106">
        <v>47</v>
      </c>
      <c r="AA63" s="106">
        <v>126</v>
      </c>
      <c r="AB63" s="106">
        <v>58</v>
      </c>
      <c r="AC63" s="107" t="s">
        <v>385</v>
      </c>
      <c r="AD63" s="108" t="s">
        <v>385</v>
      </c>
      <c r="AE63" s="109">
        <v>1</v>
      </c>
      <c r="AF63" s="110" t="s">
        <v>385</v>
      </c>
      <c r="AG63" s="110" t="s">
        <v>385</v>
      </c>
      <c r="AH63" s="108" t="s">
        <v>386</v>
      </c>
      <c r="AI63" s="108" t="s">
        <v>385</v>
      </c>
      <c r="AJ63" s="239">
        <v>6</v>
      </c>
      <c r="AK63" s="240" t="s">
        <v>398</v>
      </c>
      <c r="AL63" s="240" t="s">
        <v>404</v>
      </c>
      <c r="AM63" s="2" t="s">
        <v>385</v>
      </c>
      <c r="AV63" s="114"/>
    </row>
    <row r="64" spans="1:48" x14ac:dyDescent="0.7">
      <c r="A64" s="96">
        <v>59</v>
      </c>
      <c r="B64" s="96">
        <v>8</v>
      </c>
      <c r="C64" s="97" t="s">
        <v>93</v>
      </c>
      <c r="D64" s="96" t="s">
        <v>83</v>
      </c>
      <c r="E64" s="97" t="s">
        <v>311</v>
      </c>
      <c r="F64" s="96" t="s">
        <v>105</v>
      </c>
      <c r="G64" s="96">
        <v>15</v>
      </c>
      <c r="H64" s="98" t="s">
        <v>126</v>
      </c>
      <c r="I64" s="96" t="s">
        <v>112</v>
      </c>
      <c r="J64" s="96">
        <v>2</v>
      </c>
      <c r="K64" s="96">
        <v>1</v>
      </c>
      <c r="L64" s="99">
        <v>1.1517914499315913</v>
      </c>
      <c r="M64" s="99">
        <v>1.0619079543291801</v>
      </c>
      <c r="N64" s="100">
        <v>0.38865811197628886</v>
      </c>
      <c r="O64" s="101">
        <v>3321590.5</v>
      </c>
      <c r="P64" s="101">
        <v>140801.49</v>
      </c>
      <c r="Q64" s="102">
        <v>2</v>
      </c>
      <c r="R64" s="101">
        <v>7356898.2199999997</v>
      </c>
      <c r="S64" s="103">
        <v>-13383380.640000001</v>
      </c>
      <c r="T64" s="242">
        <v>13.46</v>
      </c>
      <c r="U64" s="243">
        <v>1.78</v>
      </c>
      <c r="V64" s="104">
        <v>0.18</v>
      </c>
      <c r="W64" s="243">
        <v>-3</v>
      </c>
      <c r="X64" s="105">
        <v>372</v>
      </c>
      <c r="Y64" s="106">
        <v>49</v>
      </c>
      <c r="Z64" s="106">
        <v>70</v>
      </c>
      <c r="AA64" s="106">
        <v>219</v>
      </c>
      <c r="AB64" s="106">
        <v>63</v>
      </c>
      <c r="AC64" s="107" t="s">
        <v>385</v>
      </c>
      <c r="AD64" s="108" t="s">
        <v>385</v>
      </c>
      <c r="AE64" s="109">
        <v>0</v>
      </c>
      <c r="AF64" s="110" t="s">
        <v>385</v>
      </c>
      <c r="AG64" s="110" t="s">
        <v>386</v>
      </c>
      <c r="AH64" s="108" t="s">
        <v>386</v>
      </c>
      <c r="AI64" s="108" t="s">
        <v>386</v>
      </c>
      <c r="AJ64" s="239">
        <v>3</v>
      </c>
      <c r="AK64" s="240" t="s">
        <v>389</v>
      </c>
      <c r="AL64" s="240" t="s">
        <v>402</v>
      </c>
      <c r="AM64" s="2" t="s">
        <v>386</v>
      </c>
      <c r="AV64" s="114"/>
    </row>
    <row r="65" spans="1:48" x14ac:dyDescent="0.7">
      <c r="A65" s="96">
        <v>60</v>
      </c>
      <c r="B65" s="96">
        <v>8</v>
      </c>
      <c r="C65" s="97" t="s">
        <v>93</v>
      </c>
      <c r="D65" s="96" t="s">
        <v>84</v>
      </c>
      <c r="E65" s="97" t="s">
        <v>312</v>
      </c>
      <c r="F65" s="96" t="s">
        <v>105</v>
      </c>
      <c r="G65" s="96">
        <v>30</v>
      </c>
      <c r="H65" s="98" t="s">
        <v>122</v>
      </c>
      <c r="I65" s="96" t="s">
        <v>109</v>
      </c>
      <c r="J65" s="96">
        <v>6</v>
      </c>
      <c r="K65" s="96">
        <v>4</v>
      </c>
      <c r="L65" s="99">
        <v>2.0255796136298176</v>
      </c>
      <c r="M65" s="99">
        <v>1.7829214596531275</v>
      </c>
      <c r="N65" s="100">
        <v>1.068960664154639</v>
      </c>
      <c r="O65" s="101">
        <v>24449526.149999999</v>
      </c>
      <c r="P65" s="101">
        <v>656675.57999999996</v>
      </c>
      <c r="Q65" s="102">
        <v>0</v>
      </c>
      <c r="R65" s="101">
        <v>5944218.3700000001</v>
      </c>
      <c r="S65" s="103">
        <v>1633102.6100000031</v>
      </c>
      <c r="T65" s="242">
        <v>6.97</v>
      </c>
      <c r="U65" s="243">
        <v>2.39</v>
      </c>
      <c r="V65" s="104">
        <v>0.73</v>
      </c>
      <c r="W65" s="243">
        <v>0.25</v>
      </c>
      <c r="X65" s="105">
        <v>165</v>
      </c>
      <c r="Y65" s="106">
        <v>58</v>
      </c>
      <c r="Z65" s="106">
        <v>67</v>
      </c>
      <c r="AA65" s="106">
        <v>173</v>
      </c>
      <c r="AB65" s="106">
        <v>93</v>
      </c>
      <c r="AC65" s="107" t="s">
        <v>385</v>
      </c>
      <c r="AD65" s="108" t="s">
        <v>385</v>
      </c>
      <c r="AE65" s="109">
        <v>0</v>
      </c>
      <c r="AF65" s="110" t="s">
        <v>385</v>
      </c>
      <c r="AG65" s="110" t="s">
        <v>386</v>
      </c>
      <c r="AH65" s="108" t="s">
        <v>386</v>
      </c>
      <c r="AI65" s="108" t="s">
        <v>386</v>
      </c>
      <c r="AJ65" s="239">
        <v>3</v>
      </c>
      <c r="AK65" s="240" t="s">
        <v>389</v>
      </c>
      <c r="AL65" s="240" t="s">
        <v>394</v>
      </c>
      <c r="AM65" s="2" t="s">
        <v>386</v>
      </c>
      <c r="AV65" s="114"/>
    </row>
    <row r="66" spans="1:48" x14ac:dyDescent="0.7">
      <c r="A66" s="96">
        <v>61</v>
      </c>
      <c r="B66" s="96">
        <v>8</v>
      </c>
      <c r="C66" s="97" t="s">
        <v>93</v>
      </c>
      <c r="D66" s="96" t="s">
        <v>85</v>
      </c>
      <c r="E66" s="97" t="s">
        <v>313</v>
      </c>
      <c r="F66" s="96" t="s">
        <v>105</v>
      </c>
      <c r="G66" s="96">
        <v>30</v>
      </c>
      <c r="H66" s="98" t="s">
        <v>123</v>
      </c>
      <c r="I66" s="96" t="s">
        <v>109</v>
      </c>
      <c r="J66" s="96">
        <v>5</v>
      </c>
      <c r="K66" s="96">
        <v>4</v>
      </c>
      <c r="L66" s="99">
        <v>1.7944667820646767</v>
      </c>
      <c r="M66" s="99">
        <v>1.4277973025352357</v>
      </c>
      <c r="N66" s="100">
        <v>0.57218865762153415</v>
      </c>
      <c r="O66" s="101">
        <v>10497377.380000001</v>
      </c>
      <c r="P66" s="101">
        <v>209619.21</v>
      </c>
      <c r="Q66" s="102">
        <v>1</v>
      </c>
      <c r="R66" s="101">
        <v>700538.06</v>
      </c>
      <c r="S66" s="103">
        <v>-5652718.5400000028</v>
      </c>
      <c r="T66" s="242">
        <v>1.07</v>
      </c>
      <c r="U66" s="243">
        <v>-1.43</v>
      </c>
      <c r="V66" s="104">
        <v>0.25</v>
      </c>
      <c r="W66" s="243">
        <v>-4.28</v>
      </c>
      <c r="X66" s="105">
        <v>112</v>
      </c>
      <c r="Y66" s="106">
        <v>63</v>
      </c>
      <c r="Z66" s="106">
        <v>83</v>
      </c>
      <c r="AA66" s="106">
        <v>127</v>
      </c>
      <c r="AB66" s="106">
        <v>65</v>
      </c>
      <c r="AC66" s="107" t="s">
        <v>385</v>
      </c>
      <c r="AD66" s="108" t="s">
        <v>385</v>
      </c>
      <c r="AE66" s="109">
        <v>1</v>
      </c>
      <c r="AF66" s="110" t="s">
        <v>386</v>
      </c>
      <c r="AG66" s="110" t="s">
        <v>386</v>
      </c>
      <c r="AH66" s="108" t="s">
        <v>386</v>
      </c>
      <c r="AI66" s="108" t="s">
        <v>386</v>
      </c>
      <c r="AJ66" s="239">
        <v>3</v>
      </c>
      <c r="AK66" s="240" t="s">
        <v>389</v>
      </c>
      <c r="AL66" s="240" t="s">
        <v>390</v>
      </c>
      <c r="AM66" s="2" t="s">
        <v>386</v>
      </c>
      <c r="AV66" s="114"/>
    </row>
    <row r="67" spans="1:48" x14ac:dyDescent="0.7">
      <c r="A67" s="96">
        <v>62</v>
      </c>
      <c r="B67" s="96">
        <v>8</v>
      </c>
      <c r="C67" s="97" t="s">
        <v>90</v>
      </c>
      <c r="D67" s="96" t="s">
        <v>1</v>
      </c>
      <c r="E67" s="97" t="s">
        <v>314</v>
      </c>
      <c r="F67" s="96" t="s">
        <v>106</v>
      </c>
      <c r="G67" s="96">
        <v>353</v>
      </c>
      <c r="H67" s="98" t="s">
        <v>121</v>
      </c>
      <c r="I67" s="96" t="s">
        <v>108</v>
      </c>
      <c r="J67" s="96">
        <v>16</v>
      </c>
      <c r="K67" s="96">
        <v>13</v>
      </c>
      <c r="L67" s="99">
        <v>4.121688403757263</v>
      </c>
      <c r="M67" s="99">
        <v>3.8288354664463071</v>
      </c>
      <c r="N67" s="100">
        <v>2.1634989428095648</v>
      </c>
      <c r="O67" s="101">
        <v>418367078.81999999</v>
      </c>
      <c r="P67" s="101">
        <v>90360989.579999998</v>
      </c>
      <c r="Q67" s="102">
        <v>0</v>
      </c>
      <c r="R67" s="101">
        <v>133448452.55</v>
      </c>
      <c r="S67" s="103">
        <v>162124531.57999998</v>
      </c>
      <c r="T67" s="242">
        <v>16.79</v>
      </c>
      <c r="U67" s="243">
        <v>10.62</v>
      </c>
      <c r="V67" s="104">
        <v>12.1</v>
      </c>
      <c r="W67" s="243">
        <v>2.81</v>
      </c>
      <c r="X67" s="105">
        <v>96</v>
      </c>
      <c r="Y67" s="106">
        <v>108</v>
      </c>
      <c r="Z67" s="106">
        <v>91</v>
      </c>
      <c r="AA67" s="106">
        <v>64</v>
      </c>
      <c r="AB67" s="106">
        <v>57</v>
      </c>
      <c r="AC67" s="107" t="s">
        <v>385</v>
      </c>
      <c r="AD67" s="108" t="s">
        <v>385</v>
      </c>
      <c r="AE67" s="109">
        <v>0</v>
      </c>
      <c r="AF67" s="110" t="s">
        <v>386</v>
      </c>
      <c r="AG67" s="110" t="s">
        <v>386</v>
      </c>
      <c r="AH67" s="108" t="s">
        <v>385</v>
      </c>
      <c r="AI67" s="108" t="s">
        <v>385</v>
      </c>
      <c r="AJ67" s="239">
        <v>4</v>
      </c>
      <c r="AK67" s="240" t="s">
        <v>387</v>
      </c>
      <c r="AL67" s="240" t="s">
        <v>388</v>
      </c>
      <c r="AM67" s="2" t="s">
        <v>386</v>
      </c>
      <c r="AV67" s="114"/>
    </row>
    <row r="68" spans="1:48" x14ac:dyDescent="0.7">
      <c r="A68" s="96">
        <v>63</v>
      </c>
      <c r="B68" s="96">
        <v>8</v>
      </c>
      <c r="C68" s="97" t="s">
        <v>90</v>
      </c>
      <c r="D68" s="96" t="s">
        <v>6</v>
      </c>
      <c r="E68" s="97" t="s">
        <v>315</v>
      </c>
      <c r="F68" s="96" t="s">
        <v>105</v>
      </c>
      <c r="G68" s="96">
        <v>60</v>
      </c>
      <c r="H68" s="98" t="s">
        <v>124</v>
      </c>
      <c r="I68" s="96" t="s">
        <v>110</v>
      </c>
      <c r="J68" s="96">
        <v>10</v>
      </c>
      <c r="K68" s="96">
        <v>9</v>
      </c>
      <c r="L68" s="99">
        <v>1.4593064022026665</v>
      </c>
      <c r="M68" s="99">
        <v>1.2189882116171584</v>
      </c>
      <c r="N68" s="100">
        <v>0.83641411316231484</v>
      </c>
      <c r="O68" s="101">
        <v>16393743.710000001</v>
      </c>
      <c r="P68" s="101">
        <v>-14151578.390000001</v>
      </c>
      <c r="Q68" s="102">
        <v>2</v>
      </c>
      <c r="R68" s="101">
        <v>-8241684.6200000001</v>
      </c>
      <c r="S68" s="103">
        <v>-5838771.4399999864</v>
      </c>
      <c r="T68" s="242">
        <v>-5.25</v>
      </c>
      <c r="U68" s="243">
        <v>-0.83</v>
      </c>
      <c r="V68" s="104">
        <v>-12.26</v>
      </c>
      <c r="W68" s="243">
        <v>-1.63</v>
      </c>
      <c r="X68" s="105">
        <v>197</v>
      </c>
      <c r="Y68" s="106">
        <v>55</v>
      </c>
      <c r="Z68" s="106">
        <v>53</v>
      </c>
      <c r="AA68" s="106">
        <v>89</v>
      </c>
      <c r="AB68" s="106">
        <v>64</v>
      </c>
      <c r="AC68" s="107" t="s">
        <v>386</v>
      </c>
      <c r="AD68" s="108" t="s">
        <v>386</v>
      </c>
      <c r="AE68" s="109">
        <v>0</v>
      </c>
      <c r="AF68" s="110" t="s">
        <v>385</v>
      </c>
      <c r="AG68" s="110" t="s">
        <v>385</v>
      </c>
      <c r="AH68" s="108" t="s">
        <v>385</v>
      </c>
      <c r="AI68" s="108" t="s">
        <v>386</v>
      </c>
      <c r="AJ68" s="239">
        <v>3</v>
      </c>
      <c r="AK68" s="240" t="s">
        <v>389</v>
      </c>
      <c r="AL68" s="240" t="s">
        <v>402</v>
      </c>
      <c r="AM68" s="2" t="s">
        <v>386</v>
      </c>
      <c r="AV68" s="114"/>
    </row>
    <row r="69" spans="1:48" x14ac:dyDescent="0.7">
      <c r="A69" s="96">
        <v>64</v>
      </c>
      <c r="B69" s="96">
        <v>8</v>
      </c>
      <c r="C69" s="97" t="s">
        <v>90</v>
      </c>
      <c r="D69" s="96" t="s">
        <v>7</v>
      </c>
      <c r="E69" s="97" t="s">
        <v>316</v>
      </c>
      <c r="F69" s="96" t="s">
        <v>105</v>
      </c>
      <c r="G69" s="96">
        <v>40</v>
      </c>
      <c r="H69" s="98" t="s">
        <v>122</v>
      </c>
      <c r="I69" s="96" t="s">
        <v>109</v>
      </c>
      <c r="J69" s="96">
        <v>6</v>
      </c>
      <c r="K69" s="96">
        <v>7</v>
      </c>
      <c r="L69" s="99">
        <v>2.13766272871068</v>
      </c>
      <c r="M69" s="99">
        <v>1.8569245374954511</v>
      </c>
      <c r="N69" s="100">
        <v>1.3940717861848209</v>
      </c>
      <c r="O69" s="101">
        <v>18025570.870000001</v>
      </c>
      <c r="P69" s="101">
        <v>-9313543.8200000003</v>
      </c>
      <c r="Q69" s="102">
        <v>1</v>
      </c>
      <c r="R69" s="101">
        <v>459462.05</v>
      </c>
      <c r="S69" s="103">
        <v>6243826.6899999995</v>
      </c>
      <c r="T69" s="242">
        <v>0.38</v>
      </c>
      <c r="U69" s="243">
        <v>2.39</v>
      </c>
      <c r="V69" s="104">
        <v>-9.06</v>
      </c>
      <c r="W69" s="243">
        <v>0.25</v>
      </c>
      <c r="X69" s="105">
        <v>80</v>
      </c>
      <c r="Y69" s="106">
        <v>32</v>
      </c>
      <c r="Z69" s="106">
        <v>49</v>
      </c>
      <c r="AA69" s="106">
        <v>114</v>
      </c>
      <c r="AB69" s="106">
        <v>58</v>
      </c>
      <c r="AC69" s="107" t="s">
        <v>386</v>
      </c>
      <c r="AD69" s="108" t="s">
        <v>386</v>
      </c>
      <c r="AE69" s="109">
        <v>1</v>
      </c>
      <c r="AF69" s="110" t="s">
        <v>385</v>
      </c>
      <c r="AG69" s="110" t="s">
        <v>385</v>
      </c>
      <c r="AH69" s="108" t="s">
        <v>385</v>
      </c>
      <c r="AI69" s="108" t="s">
        <v>385</v>
      </c>
      <c r="AJ69" s="239">
        <v>5</v>
      </c>
      <c r="AK69" s="240" t="s">
        <v>396</v>
      </c>
      <c r="AL69" s="240" t="s">
        <v>401</v>
      </c>
      <c r="AM69" s="2" t="s">
        <v>385</v>
      </c>
      <c r="AV69" s="114"/>
    </row>
    <row r="70" spans="1:48" x14ac:dyDescent="0.7">
      <c r="A70" s="96">
        <v>65</v>
      </c>
      <c r="B70" s="96">
        <v>8</v>
      </c>
      <c r="C70" s="97" t="s">
        <v>90</v>
      </c>
      <c r="D70" s="96" t="s">
        <v>8</v>
      </c>
      <c r="E70" s="97" t="s">
        <v>317</v>
      </c>
      <c r="F70" s="96" t="s">
        <v>105</v>
      </c>
      <c r="G70" s="96">
        <v>90</v>
      </c>
      <c r="H70" s="98" t="s">
        <v>128</v>
      </c>
      <c r="I70" s="96" t="s">
        <v>111</v>
      </c>
      <c r="J70" s="96">
        <v>12</v>
      </c>
      <c r="K70" s="96">
        <v>10</v>
      </c>
      <c r="L70" s="99">
        <v>1.0577791961863814</v>
      </c>
      <c r="M70" s="99">
        <v>0.9343431786356432</v>
      </c>
      <c r="N70" s="100">
        <v>0.47948091712924545</v>
      </c>
      <c r="O70" s="101">
        <v>3298072.42</v>
      </c>
      <c r="P70" s="101">
        <v>-12863359.779999999</v>
      </c>
      <c r="Q70" s="102">
        <v>6</v>
      </c>
      <c r="R70" s="101">
        <v>-2101591.7200000002</v>
      </c>
      <c r="S70" s="103">
        <v>-29711552.680000007</v>
      </c>
      <c r="T70" s="242">
        <v>-1.1000000000000001</v>
      </c>
      <c r="U70" s="243">
        <v>2.17</v>
      </c>
      <c r="V70" s="104">
        <v>-8.14</v>
      </c>
      <c r="W70" s="243">
        <v>0.67</v>
      </c>
      <c r="X70" s="105">
        <v>260</v>
      </c>
      <c r="Y70" s="106">
        <v>57</v>
      </c>
      <c r="Z70" s="106">
        <v>112</v>
      </c>
      <c r="AA70" s="106">
        <v>91</v>
      </c>
      <c r="AB70" s="106">
        <v>45</v>
      </c>
      <c r="AC70" s="107" t="s">
        <v>386</v>
      </c>
      <c r="AD70" s="108" t="s">
        <v>386</v>
      </c>
      <c r="AE70" s="109">
        <v>0</v>
      </c>
      <c r="AF70" s="110" t="s">
        <v>385</v>
      </c>
      <c r="AG70" s="110" t="s">
        <v>386</v>
      </c>
      <c r="AH70" s="108" t="s">
        <v>385</v>
      </c>
      <c r="AI70" s="108" t="s">
        <v>385</v>
      </c>
      <c r="AJ70" s="239">
        <v>3</v>
      </c>
      <c r="AK70" s="240" t="s">
        <v>389</v>
      </c>
      <c r="AL70" s="240" t="s">
        <v>817</v>
      </c>
      <c r="AM70" s="2" t="s">
        <v>386</v>
      </c>
      <c r="AV70" s="114"/>
    </row>
    <row r="71" spans="1:48" x14ac:dyDescent="0.7">
      <c r="A71" s="96">
        <v>66</v>
      </c>
      <c r="B71" s="96">
        <v>8</v>
      </c>
      <c r="C71" s="97" t="s">
        <v>90</v>
      </c>
      <c r="D71" s="96" t="s">
        <v>9</v>
      </c>
      <c r="E71" s="97" t="s">
        <v>318</v>
      </c>
      <c r="F71" s="96" t="s">
        <v>105</v>
      </c>
      <c r="G71" s="96">
        <v>40</v>
      </c>
      <c r="H71" s="98" t="s">
        <v>124</v>
      </c>
      <c r="I71" s="96" t="s">
        <v>110</v>
      </c>
      <c r="J71" s="96">
        <v>10</v>
      </c>
      <c r="K71" s="96">
        <v>7</v>
      </c>
      <c r="L71" s="99">
        <v>1.1189626521051854</v>
      </c>
      <c r="M71" s="99">
        <v>0.88688838702893114</v>
      </c>
      <c r="N71" s="100">
        <v>0.64569104677339728</v>
      </c>
      <c r="O71" s="101">
        <v>3430807.28</v>
      </c>
      <c r="P71" s="101">
        <v>-21478212.07</v>
      </c>
      <c r="Q71" s="102">
        <v>6</v>
      </c>
      <c r="R71" s="101">
        <v>-16832753.84</v>
      </c>
      <c r="S71" s="103">
        <v>-10218045.030000001</v>
      </c>
      <c r="T71" s="242">
        <v>-14.06</v>
      </c>
      <c r="U71" s="243">
        <v>-0.83</v>
      </c>
      <c r="V71" s="104">
        <v>-20.309999999999999</v>
      </c>
      <c r="W71" s="243">
        <v>-1.63</v>
      </c>
      <c r="X71" s="105">
        <v>143</v>
      </c>
      <c r="Y71" s="106">
        <v>59</v>
      </c>
      <c r="Z71" s="106">
        <v>59</v>
      </c>
      <c r="AA71" s="106">
        <v>108</v>
      </c>
      <c r="AB71" s="106">
        <v>69</v>
      </c>
      <c r="AC71" s="107" t="s">
        <v>386</v>
      </c>
      <c r="AD71" s="108" t="s">
        <v>386</v>
      </c>
      <c r="AE71" s="109">
        <v>1</v>
      </c>
      <c r="AF71" s="110" t="s">
        <v>385</v>
      </c>
      <c r="AG71" s="110" t="s">
        <v>385</v>
      </c>
      <c r="AH71" s="108" t="s">
        <v>385</v>
      </c>
      <c r="AI71" s="108" t="s">
        <v>386</v>
      </c>
      <c r="AJ71" s="239">
        <v>4</v>
      </c>
      <c r="AK71" s="240" t="s">
        <v>387</v>
      </c>
      <c r="AL71" s="240" t="s">
        <v>647</v>
      </c>
      <c r="AM71" s="2" t="s">
        <v>386</v>
      </c>
      <c r="AV71" s="114"/>
    </row>
    <row r="72" spans="1:48" x14ac:dyDescent="0.7">
      <c r="A72" s="96">
        <v>67</v>
      </c>
      <c r="B72" s="96">
        <v>8</v>
      </c>
      <c r="C72" s="97" t="s">
        <v>90</v>
      </c>
      <c r="D72" s="96" t="s">
        <v>80</v>
      </c>
      <c r="E72" s="97" t="s">
        <v>319</v>
      </c>
      <c r="F72" s="96" t="s">
        <v>105</v>
      </c>
      <c r="G72" s="96">
        <v>30</v>
      </c>
      <c r="H72" s="98" t="s">
        <v>123</v>
      </c>
      <c r="I72" s="96" t="s">
        <v>109</v>
      </c>
      <c r="J72" s="96">
        <v>5</v>
      </c>
      <c r="K72" s="96">
        <v>5</v>
      </c>
      <c r="L72" s="99">
        <v>1.3185790204566246</v>
      </c>
      <c r="M72" s="99">
        <v>1.1452948397038869</v>
      </c>
      <c r="N72" s="100">
        <v>0.78176189033747245</v>
      </c>
      <c r="O72" s="101">
        <v>7590351.0599999996</v>
      </c>
      <c r="P72" s="101">
        <v>-19345993.600000001</v>
      </c>
      <c r="Q72" s="102">
        <v>4</v>
      </c>
      <c r="R72" s="101">
        <v>-11512977.949999999</v>
      </c>
      <c r="S72" s="103">
        <v>-5199664.0099999942</v>
      </c>
      <c r="T72" s="242">
        <v>-13.09</v>
      </c>
      <c r="U72" s="243">
        <v>-1.43</v>
      </c>
      <c r="V72" s="104">
        <v>-19.77</v>
      </c>
      <c r="W72" s="243">
        <v>-4.28</v>
      </c>
      <c r="X72" s="105">
        <v>182</v>
      </c>
      <c r="Y72" s="106">
        <v>73</v>
      </c>
      <c r="Z72" s="106">
        <v>70</v>
      </c>
      <c r="AA72" s="106">
        <v>111</v>
      </c>
      <c r="AB72" s="106">
        <v>58</v>
      </c>
      <c r="AC72" s="107" t="s">
        <v>386</v>
      </c>
      <c r="AD72" s="108" t="s">
        <v>386</v>
      </c>
      <c r="AE72" s="109">
        <v>0</v>
      </c>
      <c r="AF72" s="110" t="s">
        <v>386</v>
      </c>
      <c r="AG72" s="110" t="s">
        <v>386</v>
      </c>
      <c r="AH72" s="108" t="s">
        <v>385</v>
      </c>
      <c r="AI72" s="108" t="s">
        <v>385</v>
      </c>
      <c r="AJ72" s="239">
        <v>2</v>
      </c>
      <c r="AK72" s="240" t="s">
        <v>391</v>
      </c>
      <c r="AL72" s="240" t="s">
        <v>814</v>
      </c>
      <c r="AM72" s="2" t="s">
        <v>386</v>
      </c>
      <c r="AV72" s="114"/>
    </row>
    <row r="73" spans="1:48" x14ac:dyDescent="0.7">
      <c r="A73" s="96">
        <v>68</v>
      </c>
      <c r="B73" s="96">
        <v>8</v>
      </c>
      <c r="C73" s="97" t="s">
        <v>91</v>
      </c>
      <c r="D73" s="96" t="s">
        <v>0</v>
      </c>
      <c r="E73" s="97" t="s">
        <v>320</v>
      </c>
      <c r="F73" s="96" t="s">
        <v>104</v>
      </c>
      <c r="G73" s="96">
        <v>1143</v>
      </c>
      <c r="H73" s="98" t="s">
        <v>132</v>
      </c>
      <c r="I73" s="96" t="s">
        <v>113</v>
      </c>
      <c r="J73" s="96">
        <v>20</v>
      </c>
      <c r="K73" s="96">
        <v>14</v>
      </c>
      <c r="L73" s="99">
        <v>2.3667196492897573</v>
      </c>
      <c r="M73" s="99">
        <v>2.1350970264468958</v>
      </c>
      <c r="N73" s="100">
        <v>1.1995663489159678</v>
      </c>
      <c r="O73" s="101">
        <v>1366150913.7</v>
      </c>
      <c r="P73" s="101">
        <v>-125800395.7</v>
      </c>
      <c r="Q73" s="102">
        <v>1</v>
      </c>
      <c r="R73" s="101">
        <v>74190161.870000005</v>
      </c>
      <c r="S73" s="103">
        <v>199449173</v>
      </c>
      <c r="T73" s="242">
        <v>2.04</v>
      </c>
      <c r="U73" s="243">
        <v>6.97</v>
      </c>
      <c r="V73" s="104">
        <v>-3.33</v>
      </c>
      <c r="W73" s="243">
        <v>1.28</v>
      </c>
      <c r="X73" s="105">
        <v>111</v>
      </c>
      <c r="Y73" s="106">
        <v>104</v>
      </c>
      <c r="Z73" s="106">
        <v>40</v>
      </c>
      <c r="AA73" s="106">
        <v>88</v>
      </c>
      <c r="AB73" s="106">
        <v>45</v>
      </c>
      <c r="AC73" s="107" t="s">
        <v>386</v>
      </c>
      <c r="AD73" s="108" t="s">
        <v>386</v>
      </c>
      <c r="AE73" s="109">
        <v>0</v>
      </c>
      <c r="AF73" s="110" t="s">
        <v>386</v>
      </c>
      <c r="AG73" s="110" t="s">
        <v>385</v>
      </c>
      <c r="AH73" s="108" t="s">
        <v>385</v>
      </c>
      <c r="AI73" s="108" t="s">
        <v>385</v>
      </c>
      <c r="AJ73" s="239">
        <v>3</v>
      </c>
      <c r="AK73" s="240" t="s">
        <v>389</v>
      </c>
      <c r="AL73" s="240" t="s">
        <v>390</v>
      </c>
      <c r="AM73" s="2" t="s">
        <v>386</v>
      </c>
      <c r="AV73" s="114"/>
    </row>
    <row r="74" spans="1:48" x14ac:dyDescent="0.7">
      <c r="A74" s="96">
        <v>69</v>
      </c>
      <c r="B74" s="96">
        <v>8</v>
      </c>
      <c r="C74" s="97" t="s">
        <v>91</v>
      </c>
      <c r="D74" s="96" t="s">
        <v>10</v>
      </c>
      <c r="E74" s="97" t="s">
        <v>321</v>
      </c>
      <c r="F74" s="96" t="s">
        <v>105</v>
      </c>
      <c r="G74" s="96">
        <v>60</v>
      </c>
      <c r="H74" s="98" t="s">
        <v>124</v>
      </c>
      <c r="I74" s="96" t="s">
        <v>110</v>
      </c>
      <c r="J74" s="96">
        <v>10</v>
      </c>
      <c r="K74" s="96">
        <v>8</v>
      </c>
      <c r="L74" s="99">
        <v>1.0027004648989253</v>
      </c>
      <c r="M74" s="99">
        <v>0.78670768862453144</v>
      </c>
      <c r="N74" s="100">
        <v>0.37473722584523461</v>
      </c>
      <c r="O74" s="101">
        <v>82033.61</v>
      </c>
      <c r="P74" s="101">
        <v>-1832374.6</v>
      </c>
      <c r="Q74" s="102">
        <v>6</v>
      </c>
      <c r="R74" s="101">
        <v>3377474.39</v>
      </c>
      <c r="S74" s="103">
        <v>-18993974.920000002</v>
      </c>
      <c r="T74" s="242">
        <v>2.6</v>
      </c>
      <c r="U74" s="243">
        <v>-0.83</v>
      </c>
      <c r="V74" s="104">
        <v>-2.14</v>
      </c>
      <c r="W74" s="243">
        <v>-1.63</v>
      </c>
      <c r="X74" s="105">
        <v>269</v>
      </c>
      <c r="Y74" s="106">
        <v>61</v>
      </c>
      <c r="Z74" s="106">
        <v>53</v>
      </c>
      <c r="AA74" s="106">
        <v>79</v>
      </c>
      <c r="AB74" s="106">
        <v>69</v>
      </c>
      <c r="AC74" s="107" t="s">
        <v>385</v>
      </c>
      <c r="AD74" s="108" t="s">
        <v>386</v>
      </c>
      <c r="AE74" s="109">
        <v>0</v>
      </c>
      <c r="AF74" s="110" t="s">
        <v>386</v>
      </c>
      <c r="AG74" s="110" t="s">
        <v>385</v>
      </c>
      <c r="AH74" s="108" t="s">
        <v>385</v>
      </c>
      <c r="AI74" s="108" t="s">
        <v>386</v>
      </c>
      <c r="AJ74" s="239">
        <v>3</v>
      </c>
      <c r="AK74" s="240" t="s">
        <v>389</v>
      </c>
      <c r="AL74" s="240" t="s">
        <v>817</v>
      </c>
      <c r="AM74" s="2" t="s">
        <v>386</v>
      </c>
      <c r="AV74" s="114"/>
    </row>
    <row r="75" spans="1:48" x14ac:dyDescent="0.7">
      <c r="A75" s="96">
        <v>70</v>
      </c>
      <c r="B75" s="96">
        <v>8</v>
      </c>
      <c r="C75" s="97" t="s">
        <v>91</v>
      </c>
      <c r="D75" s="96" t="s">
        <v>11</v>
      </c>
      <c r="E75" s="97" t="s">
        <v>322</v>
      </c>
      <c r="F75" s="96" t="s">
        <v>105</v>
      </c>
      <c r="G75" s="96">
        <v>60</v>
      </c>
      <c r="H75" s="98" t="s">
        <v>186</v>
      </c>
      <c r="I75" s="96" t="s">
        <v>110</v>
      </c>
      <c r="J75" s="96">
        <v>9</v>
      </c>
      <c r="K75" s="96">
        <v>8</v>
      </c>
      <c r="L75" s="99">
        <v>0.98606286219555084</v>
      </c>
      <c r="M75" s="99">
        <v>0.69436106075145687</v>
      </c>
      <c r="N75" s="100">
        <v>0.3519574328788167</v>
      </c>
      <c r="O75" s="101">
        <v>-381395.62</v>
      </c>
      <c r="P75" s="101">
        <v>4123171.15</v>
      </c>
      <c r="Q75" s="102">
        <v>4</v>
      </c>
      <c r="R75" s="101">
        <v>7888453.5700000003</v>
      </c>
      <c r="S75" s="103">
        <v>-17733956.580000002</v>
      </c>
      <c r="T75" s="242">
        <v>6.52</v>
      </c>
      <c r="U75" s="243">
        <v>-1.32</v>
      </c>
      <c r="V75" s="104">
        <v>6.46</v>
      </c>
      <c r="W75" s="243">
        <v>-2.77</v>
      </c>
      <c r="X75" s="105">
        <v>323</v>
      </c>
      <c r="Y75" s="106">
        <v>46</v>
      </c>
      <c r="Z75" s="106">
        <v>45</v>
      </c>
      <c r="AA75" s="106">
        <v>81</v>
      </c>
      <c r="AB75" s="106">
        <v>91</v>
      </c>
      <c r="AC75" s="107" t="s">
        <v>385</v>
      </c>
      <c r="AD75" s="108" t="s">
        <v>385</v>
      </c>
      <c r="AE75" s="109">
        <v>0</v>
      </c>
      <c r="AF75" s="110" t="s">
        <v>385</v>
      </c>
      <c r="AG75" s="110" t="s">
        <v>385</v>
      </c>
      <c r="AH75" s="108" t="s">
        <v>385</v>
      </c>
      <c r="AI75" s="108" t="s">
        <v>386</v>
      </c>
      <c r="AJ75" s="239">
        <v>5</v>
      </c>
      <c r="AK75" s="240" t="s">
        <v>396</v>
      </c>
      <c r="AL75" s="240" t="s">
        <v>818</v>
      </c>
      <c r="AM75" s="2" t="s">
        <v>385</v>
      </c>
      <c r="AV75" s="114"/>
    </row>
    <row r="76" spans="1:48" x14ac:dyDescent="0.7">
      <c r="A76" s="96">
        <v>71</v>
      </c>
      <c r="B76" s="96">
        <v>8</v>
      </c>
      <c r="C76" s="97" t="s">
        <v>91</v>
      </c>
      <c r="D76" s="96" t="s">
        <v>12</v>
      </c>
      <c r="E76" s="97" t="s">
        <v>323</v>
      </c>
      <c r="F76" s="96" t="s">
        <v>106</v>
      </c>
      <c r="G76" s="96">
        <v>280</v>
      </c>
      <c r="H76" s="98" t="s">
        <v>121</v>
      </c>
      <c r="I76" s="96" t="s">
        <v>108</v>
      </c>
      <c r="J76" s="96">
        <v>16</v>
      </c>
      <c r="K76" s="96">
        <v>12</v>
      </c>
      <c r="L76" s="99">
        <v>1.3998749588913471</v>
      </c>
      <c r="M76" s="99">
        <v>1.2773872170939471</v>
      </c>
      <c r="N76" s="100">
        <v>0.71874600635578778</v>
      </c>
      <c r="O76" s="101">
        <v>84235202.980000004</v>
      </c>
      <c r="P76" s="101">
        <v>-56889028.340000004</v>
      </c>
      <c r="Q76" s="102">
        <v>3</v>
      </c>
      <c r="R76" s="101">
        <v>-2092398.32</v>
      </c>
      <c r="S76" s="103">
        <v>-59329528.669999987</v>
      </c>
      <c r="T76" s="242">
        <v>-0.37</v>
      </c>
      <c r="U76" s="243">
        <v>10.62</v>
      </c>
      <c r="V76" s="104">
        <v>-7.49</v>
      </c>
      <c r="W76" s="243">
        <v>2.81</v>
      </c>
      <c r="X76" s="105">
        <v>247</v>
      </c>
      <c r="Y76" s="106">
        <v>71</v>
      </c>
      <c r="Z76" s="106">
        <v>89</v>
      </c>
      <c r="AA76" s="106">
        <v>134</v>
      </c>
      <c r="AB76" s="106">
        <v>58</v>
      </c>
      <c r="AC76" s="107" t="s">
        <v>386</v>
      </c>
      <c r="AD76" s="108" t="s">
        <v>386</v>
      </c>
      <c r="AE76" s="109">
        <v>0</v>
      </c>
      <c r="AF76" s="110" t="s">
        <v>386</v>
      </c>
      <c r="AG76" s="110" t="s">
        <v>386</v>
      </c>
      <c r="AH76" s="108" t="s">
        <v>386</v>
      </c>
      <c r="AI76" s="108" t="s">
        <v>385</v>
      </c>
      <c r="AJ76" s="239">
        <v>1</v>
      </c>
      <c r="AK76" s="240" t="s">
        <v>406</v>
      </c>
      <c r="AL76" s="240" t="s">
        <v>819</v>
      </c>
      <c r="AM76" s="2" t="s">
        <v>386</v>
      </c>
      <c r="AV76" s="114"/>
    </row>
    <row r="77" spans="1:48" x14ac:dyDescent="0.7">
      <c r="A77" s="96">
        <v>72</v>
      </c>
      <c r="B77" s="96">
        <v>8</v>
      </c>
      <c r="C77" s="97" t="s">
        <v>91</v>
      </c>
      <c r="D77" s="96" t="s">
        <v>13</v>
      </c>
      <c r="E77" s="97" t="s">
        <v>324</v>
      </c>
      <c r="F77" s="96" t="s">
        <v>105</v>
      </c>
      <c r="G77" s="96">
        <v>8</v>
      </c>
      <c r="H77" s="98" t="s">
        <v>126</v>
      </c>
      <c r="I77" s="96" t="s">
        <v>112</v>
      </c>
      <c r="J77" s="96">
        <v>2</v>
      </c>
      <c r="K77" s="96">
        <v>1</v>
      </c>
      <c r="L77" s="99">
        <v>5.6574734455809805</v>
      </c>
      <c r="M77" s="99">
        <v>5.2015314517427536</v>
      </c>
      <c r="N77" s="100">
        <v>3.8031708904049406</v>
      </c>
      <c r="O77" s="101">
        <v>12434717.66</v>
      </c>
      <c r="P77" s="101">
        <v>-3585810.96</v>
      </c>
      <c r="Q77" s="102">
        <v>1</v>
      </c>
      <c r="R77" s="101">
        <v>2447268.54</v>
      </c>
      <c r="S77" s="103">
        <v>7484023.04</v>
      </c>
      <c r="T77" s="242">
        <v>6.71</v>
      </c>
      <c r="U77" s="243">
        <v>1.78</v>
      </c>
      <c r="V77" s="104">
        <v>-4.88</v>
      </c>
      <c r="W77" s="243">
        <v>-3</v>
      </c>
      <c r="X77" s="105">
        <v>98</v>
      </c>
      <c r="Y77" s="106">
        <v>109</v>
      </c>
      <c r="Z77" s="106">
        <v>68</v>
      </c>
      <c r="AA77" s="106">
        <v>112</v>
      </c>
      <c r="AB77" s="106">
        <v>58</v>
      </c>
      <c r="AC77" s="107" t="s">
        <v>385</v>
      </c>
      <c r="AD77" s="108" t="s">
        <v>386</v>
      </c>
      <c r="AE77" s="109">
        <v>0</v>
      </c>
      <c r="AF77" s="110" t="s">
        <v>386</v>
      </c>
      <c r="AG77" s="110" t="s">
        <v>386</v>
      </c>
      <c r="AH77" s="108" t="s">
        <v>385</v>
      </c>
      <c r="AI77" s="108" t="s">
        <v>385</v>
      </c>
      <c r="AJ77" s="239">
        <v>3</v>
      </c>
      <c r="AK77" s="240" t="s">
        <v>389</v>
      </c>
      <c r="AL77" s="240" t="s">
        <v>390</v>
      </c>
      <c r="AM77" s="2" t="s">
        <v>386</v>
      </c>
      <c r="AV77" s="114"/>
    </row>
    <row r="78" spans="1:48" x14ac:dyDescent="0.7">
      <c r="A78" s="96">
        <v>73</v>
      </c>
      <c r="B78" s="96">
        <v>8</v>
      </c>
      <c r="C78" s="97" t="s">
        <v>91</v>
      </c>
      <c r="D78" s="96" t="s">
        <v>14</v>
      </c>
      <c r="E78" s="97" t="s">
        <v>325</v>
      </c>
      <c r="F78" s="96" t="s">
        <v>105</v>
      </c>
      <c r="G78" s="96">
        <v>40</v>
      </c>
      <c r="H78" s="98" t="s">
        <v>122</v>
      </c>
      <c r="I78" s="96" t="s">
        <v>109</v>
      </c>
      <c r="J78" s="96">
        <v>6</v>
      </c>
      <c r="K78" s="96">
        <v>7</v>
      </c>
      <c r="L78" s="99">
        <v>1.0311389755559133</v>
      </c>
      <c r="M78" s="99">
        <v>0.89920515195334461</v>
      </c>
      <c r="N78" s="100">
        <v>0.62074377537644387</v>
      </c>
      <c r="O78" s="101">
        <v>947343.83</v>
      </c>
      <c r="P78" s="101">
        <v>33710.300000000003</v>
      </c>
      <c r="Q78" s="102">
        <v>3</v>
      </c>
      <c r="R78" s="101">
        <v>6306055.4100000001</v>
      </c>
      <c r="S78" s="103">
        <v>-11708604.439999998</v>
      </c>
      <c r="T78" s="242">
        <v>6.11</v>
      </c>
      <c r="U78" s="243">
        <v>2.39</v>
      </c>
      <c r="V78" s="104">
        <v>0.04</v>
      </c>
      <c r="W78" s="243">
        <v>0.25</v>
      </c>
      <c r="X78" s="105">
        <v>296</v>
      </c>
      <c r="Y78" s="106">
        <v>46</v>
      </c>
      <c r="Z78" s="106">
        <v>88</v>
      </c>
      <c r="AA78" s="106">
        <v>82</v>
      </c>
      <c r="AB78" s="106">
        <v>59</v>
      </c>
      <c r="AC78" s="107" t="s">
        <v>385</v>
      </c>
      <c r="AD78" s="108" t="s">
        <v>386</v>
      </c>
      <c r="AE78" s="109">
        <v>0</v>
      </c>
      <c r="AF78" s="110" t="s">
        <v>385</v>
      </c>
      <c r="AG78" s="110" t="s">
        <v>386</v>
      </c>
      <c r="AH78" s="108" t="s">
        <v>385</v>
      </c>
      <c r="AI78" s="108" t="s">
        <v>385</v>
      </c>
      <c r="AJ78" s="241">
        <v>4</v>
      </c>
      <c r="AK78" s="240" t="s">
        <v>387</v>
      </c>
      <c r="AL78" s="240" t="s">
        <v>820</v>
      </c>
      <c r="AM78" s="2" t="s">
        <v>386</v>
      </c>
      <c r="AV78" s="114"/>
    </row>
    <row r="79" spans="1:48" x14ac:dyDescent="0.7">
      <c r="A79" s="96">
        <v>74</v>
      </c>
      <c r="B79" s="96">
        <v>8</v>
      </c>
      <c r="C79" s="97" t="s">
        <v>91</v>
      </c>
      <c r="D79" s="96" t="s">
        <v>15</v>
      </c>
      <c r="E79" s="97" t="s">
        <v>326</v>
      </c>
      <c r="F79" s="96" t="s">
        <v>105</v>
      </c>
      <c r="G79" s="96">
        <v>137</v>
      </c>
      <c r="H79" s="98" t="s">
        <v>125</v>
      </c>
      <c r="I79" s="96" t="s">
        <v>111</v>
      </c>
      <c r="J79" s="96">
        <v>13</v>
      </c>
      <c r="K79" s="96">
        <v>11</v>
      </c>
      <c r="L79" s="99">
        <v>1.1072686837596595</v>
      </c>
      <c r="M79" s="99">
        <v>0.97447719984159553</v>
      </c>
      <c r="N79" s="100">
        <v>0.47278927281863087</v>
      </c>
      <c r="O79" s="101">
        <v>9567684.0299999993</v>
      </c>
      <c r="P79" s="101">
        <v>6382070.0700000003</v>
      </c>
      <c r="Q79" s="102">
        <v>3</v>
      </c>
      <c r="R79" s="101">
        <v>29035008.57</v>
      </c>
      <c r="S79" s="103">
        <v>-47023842.169999994</v>
      </c>
      <c r="T79" s="242">
        <v>8.92</v>
      </c>
      <c r="U79" s="243">
        <v>4.8499999999999996</v>
      </c>
      <c r="V79" s="104">
        <v>1.84</v>
      </c>
      <c r="W79" s="243">
        <v>1.1000000000000001</v>
      </c>
      <c r="X79" s="105">
        <v>191</v>
      </c>
      <c r="Y79" s="106">
        <v>55</v>
      </c>
      <c r="Z79" s="106">
        <v>65</v>
      </c>
      <c r="AA79" s="106">
        <v>91</v>
      </c>
      <c r="AB79" s="106">
        <v>46</v>
      </c>
      <c r="AC79" s="107" t="s">
        <v>385</v>
      </c>
      <c r="AD79" s="108" t="s">
        <v>385</v>
      </c>
      <c r="AE79" s="109">
        <v>0</v>
      </c>
      <c r="AF79" s="110" t="s">
        <v>385</v>
      </c>
      <c r="AG79" s="110" t="s">
        <v>386</v>
      </c>
      <c r="AH79" s="108" t="s">
        <v>385</v>
      </c>
      <c r="AI79" s="108" t="s">
        <v>385</v>
      </c>
      <c r="AJ79" s="239">
        <v>5</v>
      </c>
      <c r="AK79" s="240" t="s">
        <v>396</v>
      </c>
      <c r="AL79" s="240" t="s">
        <v>649</v>
      </c>
      <c r="AM79" s="2" t="s">
        <v>385</v>
      </c>
      <c r="AV79" s="114"/>
    </row>
    <row r="80" spans="1:48" x14ac:dyDescent="0.7">
      <c r="A80" s="96">
        <v>75</v>
      </c>
      <c r="B80" s="96">
        <v>8</v>
      </c>
      <c r="C80" s="97" t="s">
        <v>91</v>
      </c>
      <c r="D80" s="96" t="s">
        <v>16</v>
      </c>
      <c r="E80" s="97" t="s">
        <v>327</v>
      </c>
      <c r="F80" s="96" t="s">
        <v>105</v>
      </c>
      <c r="G80" s="96">
        <v>30</v>
      </c>
      <c r="H80" s="98" t="s">
        <v>123</v>
      </c>
      <c r="I80" s="96" t="s">
        <v>109</v>
      </c>
      <c r="J80" s="96">
        <v>5</v>
      </c>
      <c r="K80" s="96">
        <v>4</v>
      </c>
      <c r="L80" s="99">
        <v>1.2900793404503939</v>
      </c>
      <c r="M80" s="99">
        <v>1.0684251159813303</v>
      </c>
      <c r="N80" s="100">
        <v>0.78184920633141175</v>
      </c>
      <c r="O80" s="101">
        <v>4481611.8899999997</v>
      </c>
      <c r="P80" s="101">
        <v>-3728849.27</v>
      </c>
      <c r="Q80" s="102">
        <v>3</v>
      </c>
      <c r="R80" s="101">
        <v>1963131.37</v>
      </c>
      <c r="S80" s="103">
        <v>-3370344.09</v>
      </c>
      <c r="T80" s="242">
        <v>2.48</v>
      </c>
      <c r="U80" s="243">
        <v>-1.43</v>
      </c>
      <c r="V80" s="104">
        <v>-7.71</v>
      </c>
      <c r="W80" s="243">
        <v>-4.28</v>
      </c>
      <c r="X80" s="105">
        <v>196</v>
      </c>
      <c r="Y80" s="106">
        <v>32</v>
      </c>
      <c r="Z80" s="106">
        <v>38</v>
      </c>
      <c r="AA80" s="106">
        <v>88</v>
      </c>
      <c r="AB80" s="106">
        <v>56</v>
      </c>
      <c r="AC80" s="107" t="s">
        <v>385</v>
      </c>
      <c r="AD80" s="108" t="s">
        <v>386</v>
      </c>
      <c r="AE80" s="109">
        <v>0</v>
      </c>
      <c r="AF80" s="110" t="s">
        <v>385</v>
      </c>
      <c r="AG80" s="110" t="s">
        <v>385</v>
      </c>
      <c r="AH80" s="108" t="s">
        <v>385</v>
      </c>
      <c r="AI80" s="108" t="s">
        <v>385</v>
      </c>
      <c r="AJ80" s="239">
        <v>5</v>
      </c>
      <c r="AK80" s="240" t="s">
        <v>396</v>
      </c>
      <c r="AL80" s="240" t="s">
        <v>649</v>
      </c>
      <c r="AM80" s="2" t="s">
        <v>385</v>
      </c>
      <c r="AV80" s="114"/>
    </row>
    <row r="81" spans="1:48" x14ac:dyDescent="0.7">
      <c r="A81" s="96">
        <v>76</v>
      </c>
      <c r="B81" s="96">
        <v>8</v>
      </c>
      <c r="C81" s="97" t="s">
        <v>91</v>
      </c>
      <c r="D81" s="96" t="s">
        <v>17</v>
      </c>
      <c r="E81" s="97" t="s">
        <v>328</v>
      </c>
      <c r="F81" s="96" t="s">
        <v>105</v>
      </c>
      <c r="G81" s="96">
        <v>30</v>
      </c>
      <c r="H81" s="98" t="s">
        <v>123</v>
      </c>
      <c r="I81" s="96" t="s">
        <v>109</v>
      </c>
      <c r="J81" s="96">
        <v>5</v>
      </c>
      <c r="K81" s="96">
        <v>4</v>
      </c>
      <c r="L81" s="99">
        <v>1.0026243866926219</v>
      </c>
      <c r="M81" s="99">
        <v>0.80031767036282964</v>
      </c>
      <c r="N81" s="100">
        <v>0.33999729607113083</v>
      </c>
      <c r="O81" s="101">
        <v>45616.03</v>
      </c>
      <c r="P81" s="101">
        <v>60187.87</v>
      </c>
      <c r="Q81" s="102">
        <v>3</v>
      </c>
      <c r="R81" s="101">
        <v>3249788.05</v>
      </c>
      <c r="S81" s="103">
        <v>-11471900.550000001</v>
      </c>
      <c r="T81" s="242">
        <v>4.0199999999999996</v>
      </c>
      <c r="U81" s="243">
        <v>-1.43</v>
      </c>
      <c r="V81" s="104">
        <v>0.1</v>
      </c>
      <c r="W81" s="243">
        <v>-4.28</v>
      </c>
      <c r="X81" s="105">
        <v>282</v>
      </c>
      <c r="Y81" s="106">
        <v>43</v>
      </c>
      <c r="Z81" s="106">
        <v>74</v>
      </c>
      <c r="AA81" s="106">
        <v>92</v>
      </c>
      <c r="AB81" s="106">
        <v>78</v>
      </c>
      <c r="AC81" s="107" t="s">
        <v>385</v>
      </c>
      <c r="AD81" s="108" t="s">
        <v>385</v>
      </c>
      <c r="AE81" s="109">
        <v>0</v>
      </c>
      <c r="AF81" s="110" t="s">
        <v>385</v>
      </c>
      <c r="AG81" s="110" t="s">
        <v>386</v>
      </c>
      <c r="AH81" s="108" t="s">
        <v>385</v>
      </c>
      <c r="AI81" s="108" t="s">
        <v>386</v>
      </c>
      <c r="AJ81" s="239">
        <v>4</v>
      </c>
      <c r="AK81" s="240" t="s">
        <v>387</v>
      </c>
      <c r="AL81" s="240" t="s">
        <v>820</v>
      </c>
      <c r="AM81" s="2" t="s">
        <v>386</v>
      </c>
      <c r="AV81" s="114"/>
    </row>
    <row r="82" spans="1:48" x14ac:dyDescent="0.7">
      <c r="A82" s="96">
        <v>77</v>
      </c>
      <c r="B82" s="96">
        <v>8</v>
      </c>
      <c r="C82" s="97" t="s">
        <v>91</v>
      </c>
      <c r="D82" s="96" t="s">
        <v>18</v>
      </c>
      <c r="E82" s="97" t="s">
        <v>329</v>
      </c>
      <c r="F82" s="96" t="s">
        <v>105</v>
      </c>
      <c r="G82" s="96">
        <v>30</v>
      </c>
      <c r="H82" s="98" t="s">
        <v>122</v>
      </c>
      <c r="I82" s="96" t="s">
        <v>109</v>
      </c>
      <c r="J82" s="96">
        <v>6</v>
      </c>
      <c r="K82" s="96">
        <v>6</v>
      </c>
      <c r="L82" s="99">
        <v>1.9315229958952171</v>
      </c>
      <c r="M82" s="99">
        <v>1.6160259191603417</v>
      </c>
      <c r="N82" s="100">
        <v>1.2149270341081075</v>
      </c>
      <c r="O82" s="101">
        <v>16442431.029999999</v>
      </c>
      <c r="P82" s="101">
        <v>-6516064.4699999997</v>
      </c>
      <c r="Q82" s="102">
        <v>1</v>
      </c>
      <c r="R82" s="101">
        <v>-1951671.75</v>
      </c>
      <c r="S82" s="103">
        <v>3793704.4499999993</v>
      </c>
      <c r="T82" s="242">
        <v>-1.84</v>
      </c>
      <c r="U82" s="243">
        <v>2.39</v>
      </c>
      <c r="V82" s="104">
        <v>-9.08</v>
      </c>
      <c r="W82" s="243">
        <v>0.25</v>
      </c>
      <c r="X82" s="105">
        <v>77</v>
      </c>
      <c r="Y82" s="106">
        <v>31</v>
      </c>
      <c r="Z82" s="106">
        <v>47</v>
      </c>
      <c r="AA82" s="106">
        <v>112</v>
      </c>
      <c r="AB82" s="106">
        <v>58</v>
      </c>
      <c r="AC82" s="107" t="s">
        <v>386</v>
      </c>
      <c r="AD82" s="108" t="s">
        <v>386</v>
      </c>
      <c r="AE82" s="109">
        <v>1</v>
      </c>
      <c r="AF82" s="110" t="s">
        <v>385</v>
      </c>
      <c r="AG82" s="110" t="s">
        <v>385</v>
      </c>
      <c r="AH82" s="108" t="s">
        <v>385</v>
      </c>
      <c r="AI82" s="108" t="s">
        <v>385</v>
      </c>
      <c r="AJ82" s="239">
        <v>5</v>
      </c>
      <c r="AK82" s="240" t="s">
        <v>396</v>
      </c>
      <c r="AL82" s="240" t="s">
        <v>401</v>
      </c>
      <c r="AM82" s="2" t="s">
        <v>385</v>
      </c>
      <c r="AV82" s="114"/>
    </row>
    <row r="83" spans="1:48" x14ac:dyDescent="0.7">
      <c r="A83" s="96">
        <v>78</v>
      </c>
      <c r="B83" s="96">
        <v>8</v>
      </c>
      <c r="C83" s="97" t="s">
        <v>91</v>
      </c>
      <c r="D83" s="96" t="s">
        <v>19</v>
      </c>
      <c r="E83" s="97" t="s">
        <v>330</v>
      </c>
      <c r="F83" s="96" t="s">
        <v>105</v>
      </c>
      <c r="G83" s="96">
        <v>55</v>
      </c>
      <c r="H83" s="98" t="s">
        <v>186</v>
      </c>
      <c r="I83" s="96" t="s">
        <v>110</v>
      </c>
      <c r="J83" s="96">
        <v>9</v>
      </c>
      <c r="K83" s="96">
        <v>8</v>
      </c>
      <c r="L83" s="99">
        <v>1.4063525821656173</v>
      </c>
      <c r="M83" s="99">
        <v>1.1863826788477589</v>
      </c>
      <c r="N83" s="100">
        <v>0.45319725636317587</v>
      </c>
      <c r="O83" s="101">
        <v>16500281.73</v>
      </c>
      <c r="P83" s="101">
        <v>-4240399.99</v>
      </c>
      <c r="Q83" s="102">
        <v>3</v>
      </c>
      <c r="R83" s="101">
        <v>2115008.7799999998</v>
      </c>
      <c r="S83" s="103">
        <v>-22203376.370000005</v>
      </c>
      <c r="T83" s="242">
        <v>1.31</v>
      </c>
      <c r="U83" s="243">
        <v>-1.32</v>
      </c>
      <c r="V83" s="104">
        <v>-3.84</v>
      </c>
      <c r="W83" s="243">
        <v>-2.77</v>
      </c>
      <c r="X83" s="105">
        <v>233</v>
      </c>
      <c r="Y83" s="106">
        <v>54</v>
      </c>
      <c r="Z83" s="106">
        <v>63</v>
      </c>
      <c r="AA83" s="106">
        <v>88</v>
      </c>
      <c r="AB83" s="106">
        <v>58</v>
      </c>
      <c r="AC83" s="107" t="s">
        <v>385</v>
      </c>
      <c r="AD83" s="108" t="s">
        <v>386</v>
      </c>
      <c r="AE83" s="109">
        <v>0</v>
      </c>
      <c r="AF83" s="110" t="s">
        <v>385</v>
      </c>
      <c r="AG83" s="110" t="s">
        <v>386</v>
      </c>
      <c r="AH83" s="108" t="s">
        <v>385</v>
      </c>
      <c r="AI83" s="108" t="s">
        <v>385</v>
      </c>
      <c r="AJ83" s="239">
        <v>4</v>
      </c>
      <c r="AK83" s="240" t="s">
        <v>387</v>
      </c>
      <c r="AL83" s="240" t="s">
        <v>820</v>
      </c>
      <c r="AM83" s="2" t="s">
        <v>386</v>
      </c>
      <c r="AV83" s="114"/>
    </row>
    <row r="84" spans="1:48" x14ac:dyDescent="0.7">
      <c r="A84" s="96">
        <v>79</v>
      </c>
      <c r="B84" s="96">
        <v>8</v>
      </c>
      <c r="C84" s="97" t="s">
        <v>91</v>
      </c>
      <c r="D84" s="96" t="s">
        <v>20</v>
      </c>
      <c r="E84" s="97" t="s">
        <v>331</v>
      </c>
      <c r="F84" s="96" t="s">
        <v>105</v>
      </c>
      <c r="G84" s="96">
        <v>126</v>
      </c>
      <c r="H84" s="98" t="s">
        <v>125</v>
      </c>
      <c r="I84" s="96" t="s">
        <v>111</v>
      </c>
      <c r="J84" s="96">
        <v>13</v>
      </c>
      <c r="K84" s="96">
        <v>11</v>
      </c>
      <c r="L84" s="99">
        <v>1.0018668965417024</v>
      </c>
      <c r="M84" s="99">
        <v>0.83812149855528795</v>
      </c>
      <c r="N84" s="100">
        <v>0.54501536719434274</v>
      </c>
      <c r="O84" s="101">
        <v>177410.61</v>
      </c>
      <c r="P84" s="101">
        <v>-20618255.620000001</v>
      </c>
      <c r="Q84" s="102">
        <v>6</v>
      </c>
      <c r="R84" s="101">
        <v>-129827.26</v>
      </c>
      <c r="S84" s="103">
        <v>-43237051.140000001</v>
      </c>
      <c r="T84" s="242">
        <v>-0.05</v>
      </c>
      <c r="U84" s="243">
        <v>4.8499999999999996</v>
      </c>
      <c r="V84" s="104">
        <v>-7.04</v>
      </c>
      <c r="W84" s="243">
        <v>1.1000000000000001</v>
      </c>
      <c r="X84" s="105">
        <v>252</v>
      </c>
      <c r="Y84" s="106">
        <v>40</v>
      </c>
      <c r="Z84" s="106">
        <v>42</v>
      </c>
      <c r="AA84" s="106">
        <v>97</v>
      </c>
      <c r="AB84" s="106">
        <v>75</v>
      </c>
      <c r="AC84" s="107" t="s">
        <v>386</v>
      </c>
      <c r="AD84" s="110" t="s">
        <v>386</v>
      </c>
      <c r="AE84" s="109">
        <v>0</v>
      </c>
      <c r="AF84" s="110" t="s">
        <v>385</v>
      </c>
      <c r="AG84" s="110" t="s">
        <v>385</v>
      </c>
      <c r="AH84" s="108" t="s">
        <v>385</v>
      </c>
      <c r="AI84" s="108" t="s">
        <v>386</v>
      </c>
      <c r="AJ84" s="239">
        <v>3</v>
      </c>
      <c r="AK84" s="240" t="s">
        <v>389</v>
      </c>
      <c r="AL84" s="240" t="s">
        <v>817</v>
      </c>
      <c r="AM84" s="2" t="s">
        <v>386</v>
      </c>
      <c r="AV84" s="114"/>
    </row>
    <row r="85" spans="1:48" x14ac:dyDescent="0.7">
      <c r="A85" s="96">
        <v>80</v>
      </c>
      <c r="B85" s="96">
        <v>8</v>
      </c>
      <c r="C85" s="97" t="s">
        <v>91</v>
      </c>
      <c r="D85" s="96" t="s">
        <v>21</v>
      </c>
      <c r="E85" s="97" t="s">
        <v>332</v>
      </c>
      <c r="F85" s="96" t="s">
        <v>105</v>
      </c>
      <c r="G85" s="96">
        <v>60</v>
      </c>
      <c r="H85" s="98" t="s">
        <v>122</v>
      </c>
      <c r="I85" s="96" t="s">
        <v>109</v>
      </c>
      <c r="J85" s="96">
        <v>6</v>
      </c>
      <c r="K85" s="96">
        <v>8</v>
      </c>
      <c r="L85" s="99">
        <v>2.3186814434709522</v>
      </c>
      <c r="M85" s="99">
        <v>2.1438215233393914</v>
      </c>
      <c r="N85" s="100">
        <v>1.7282416233716387</v>
      </c>
      <c r="O85" s="101">
        <v>42453578.289999999</v>
      </c>
      <c r="P85" s="101">
        <v>-6272092.9199999999</v>
      </c>
      <c r="Q85" s="102">
        <v>1</v>
      </c>
      <c r="R85" s="101">
        <v>-1967909.79</v>
      </c>
      <c r="S85" s="103">
        <v>23444982.049999997</v>
      </c>
      <c r="T85" s="242">
        <v>-1.37</v>
      </c>
      <c r="U85" s="243">
        <v>2.39</v>
      </c>
      <c r="V85" s="104">
        <v>-5.19</v>
      </c>
      <c r="W85" s="243">
        <v>0.25</v>
      </c>
      <c r="X85" s="105">
        <v>194</v>
      </c>
      <c r="Y85" s="106">
        <v>51</v>
      </c>
      <c r="Z85" s="106">
        <v>83</v>
      </c>
      <c r="AA85" s="106">
        <v>82</v>
      </c>
      <c r="AB85" s="106">
        <v>64</v>
      </c>
      <c r="AC85" s="107" t="s">
        <v>386</v>
      </c>
      <c r="AD85" s="108" t="s">
        <v>386</v>
      </c>
      <c r="AE85" s="109">
        <v>0</v>
      </c>
      <c r="AF85" s="110" t="s">
        <v>385</v>
      </c>
      <c r="AG85" s="110" t="s">
        <v>386</v>
      </c>
      <c r="AH85" s="108" t="s">
        <v>385</v>
      </c>
      <c r="AI85" s="108" t="s">
        <v>386</v>
      </c>
      <c r="AJ85" s="239">
        <v>2</v>
      </c>
      <c r="AK85" s="240" t="s">
        <v>391</v>
      </c>
      <c r="AL85" s="240" t="s">
        <v>392</v>
      </c>
      <c r="AM85" s="2" t="s">
        <v>386</v>
      </c>
      <c r="AV85" s="114"/>
    </row>
    <row r="86" spans="1:48" x14ac:dyDescent="0.7">
      <c r="A86" s="96">
        <v>81</v>
      </c>
      <c r="B86" s="96">
        <v>8</v>
      </c>
      <c r="C86" s="97" t="s">
        <v>91</v>
      </c>
      <c r="D86" s="96" t="s">
        <v>22</v>
      </c>
      <c r="E86" s="97" t="s">
        <v>333</v>
      </c>
      <c r="F86" s="96" t="s">
        <v>105</v>
      </c>
      <c r="G86" s="96">
        <v>114</v>
      </c>
      <c r="H86" s="98" t="s">
        <v>125</v>
      </c>
      <c r="I86" s="96" t="s">
        <v>111</v>
      </c>
      <c r="J86" s="96">
        <v>13</v>
      </c>
      <c r="K86" s="96">
        <v>10</v>
      </c>
      <c r="L86" s="99">
        <v>1.2988700728951759</v>
      </c>
      <c r="M86" s="99">
        <v>1.1038858317321889</v>
      </c>
      <c r="N86" s="100">
        <v>0.683290129845188</v>
      </c>
      <c r="O86" s="101">
        <v>14216491.199999999</v>
      </c>
      <c r="P86" s="101">
        <v>-17833755.039999999</v>
      </c>
      <c r="Q86" s="102">
        <v>3</v>
      </c>
      <c r="R86" s="101">
        <v>-5378430.04</v>
      </c>
      <c r="S86" s="103">
        <v>-15065085.099999998</v>
      </c>
      <c r="T86" s="242">
        <v>-2.2799999999999998</v>
      </c>
      <c r="U86" s="243">
        <v>4.8499999999999996</v>
      </c>
      <c r="V86" s="104">
        <v>-8.07</v>
      </c>
      <c r="W86" s="243">
        <v>1.1000000000000001</v>
      </c>
      <c r="X86" s="105">
        <v>140</v>
      </c>
      <c r="Y86" s="106">
        <v>48</v>
      </c>
      <c r="Z86" s="106">
        <v>55</v>
      </c>
      <c r="AA86" s="106">
        <v>87</v>
      </c>
      <c r="AB86" s="106">
        <v>59</v>
      </c>
      <c r="AC86" s="107" t="s">
        <v>386</v>
      </c>
      <c r="AD86" s="108" t="s">
        <v>386</v>
      </c>
      <c r="AE86" s="109">
        <v>1</v>
      </c>
      <c r="AF86" s="110" t="s">
        <v>385</v>
      </c>
      <c r="AG86" s="110" t="s">
        <v>385</v>
      </c>
      <c r="AH86" s="108" t="s">
        <v>385</v>
      </c>
      <c r="AI86" s="108" t="s">
        <v>385</v>
      </c>
      <c r="AJ86" s="239">
        <v>5</v>
      </c>
      <c r="AK86" s="240" t="s">
        <v>396</v>
      </c>
      <c r="AL86" s="240" t="s">
        <v>649</v>
      </c>
      <c r="AM86" s="2" t="s">
        <v>385</v>
      </c>
      <c r="AV86" s="114"/>
    </row>
    <row r="87" spans="1:48" x14ac:dyDescent="0.7">
      <c r="A87" s="96">
        <v>82</v>
      </c>
      <c r="B87" s="96">
        <v>8</v>
      </c>
      <c r="C87" s="97" t="s">
        <v>91</v>
      </c>
      <c r="D87" s="96" t="s">
        <v>23</v>
      </c>
      <c r="E87" s="97" t="s">
        <v>334</v>
      </c>
      <c r="F87" s="96" t="s">
        <v>105</v>
      </c>
      <c r="G87" s="96">
        <v>30</v>
      </c>
      <c r="H87" s="98" t="s">
        <v>123</v>
      </c>
      <c r="I87" s="96" t="s">
        <v>109</v>
      </c>
      <c r="J87" s="96">
        <v>5</v>
      </c>
      <c r="K87" s="96">
        <v>3</v>
      </c>
      <c r="L87" s="99">
        <v>1.0763105010689851</v>
      </c>
      <c r="M87" s="99">
        <v>0.94425182558676102</v>
      </c>
      <c r="N87" s="100">
        <v>0.72445119782463974</v>
      </c>
      <c r="O87" s="101">
        <v>1480609.81</v>
      </c>
      <c r="P87" s="101">
        <v>-4516485.8499999996</v>
      </c>
      <c r="Q87" s="102">
        <v>5</v>
      </c>
      <c r="R87" s="101">
        <v>23833.45</v>
      </c>
      <c r="S87" s="103">
        <v>-5346318.7099999953</v>
      </c>
      <c r="T87" s="242">
        <v>0.03</v>
      </c>
      <c r="U87" s="243">
        <v>-1.43</v>
      </c>
      <c r="V87" s="104">
        <v>-11.09</v>
      </c>
      <c r="W87" s="243">
        <v>-4.28</v>
      </c>
      <c r="X87" s="105">
        <v>209</v>
      </c>
      <c r="Y87" s="106">
        <v>28</v>
      </c>
      <c r="Z87" s="106">
        <v>36</v>
      </c>
      <c r="AA87" s="106">
        <v>84</v>
      </c>
      <c r="AB87" s="106">
        <v>60</v>
      </c>
      <c r="AC87" s="107" t="s">
        <v>385</v>
      </c>
      <c r="AD87" s="108" t="s">
        <v>386</v>
      </c>
      <c r="AE87" s="109">
        <v>0</v>
      </c>
      <c r="AF87" s="110" t="s">
        <v>385</v>
      </c>
      <c r="AG87" s="110" t="s">
        <v>385</v>
      </c>
      <c r="AH87" s="108" t="s">
        <v>385</v>
      </c>
      <c r="AI87" s="108" t="s">
        <v>385</v>
      </c>
      <c r="AJ87" s="239">
        <v>5</v>
      </c>
      <c r="AK87" s="240" t="s">
        <v>396</v>
      </c>
      <c r="AL87" s="240" t="s">
        <v>821</v>
      </c>
      <c r="AM87" s="2" t="s">
        <v>385</v>
      </c>
      <c r="AV87" s="114"/>
    </row>
    <row r="88" spans="1:48" x14ac:dyDescent="0.7">
      <c r="A88" s="96">
        <v>83</v>
      </c>
      <c r="B88" s="96">
        <v>8</v>
      </c>
      <c r="C88" s="97" t="s">
        <v>91</v>
      </c>
      <c r="D88" s="96" t="s">
        <v>24</v>
      </c>
      <c r="E88" s="97" t="s">
        <v>335</v>
      </c>
      <c r="F88" s="96" t="s">
        <v>105</v>
      </c>
      <c r="G88" s="96">
        <v>30</v>
      </c>
      <c r="H88" s="98" t="s">
        <v>123</v>
      </c>
      <c r="I88" s="96" t="s">
        <v>109</v>
      </c>
      <c r="J88" s="96">
        <v>5</v>
      </c>
      <c r="K88" s="96">
        <v>3</v>
      </c>
      <c r="L88" s="99">
        <v>1.1683215742874453</v>
      </c>
      <c r="M88" s="99">
        <v>1.0528294073988784</v>
      </c>
      <c r="N88" s="100">
        <v>0.48595495805514693</v>
      </c>
      <c r="O88" s="101">
        <v>3892287.02</v>
      </c>
      <c r="P88" s="101">
        <v>-3154973.4</v>
      </c>
      <c r="Q88" s="102">
        <v>3</v>
      </c>
      <c r="R88" s="101">
        <v>-703877.69</v>
      </c>
      <c r="S88" s="103">
        <v>-12054122.630000003</v>
      </c>
      <c r="T88" s="242">
        <v>-1.03</v>
      </c>
      <c r="U88" s="243">
        <v>-1.43</v>
      </c>
      <c r="V88" s="104">
        <v>-7.17</v>
      </c>
      <c r="W88" s="243">
        <v>-4.28</v>
      </c>
      <c r="X88" s="105">
        <v>368</v>
      </c>
      <c r="Y88" s="106">
        <v>65</v>
      </c>
      <c r="Z88" s="106">
        <v>66</v>
      </c>
      <c r="AA88" s="106">
        <v>81</v>
      </c>
      <c r="AB88" s="106">
        <v>82</v>
      </c>
      <c r="AC88" s="107" t="s">
        <v>385</v>
      </c>
      <c r="AD88" s="108" t="s">
        <v>386</v>
      </c>
      <c r="AE88" s="109">
        <v>0</v>
      </c>
      <c r="AF88" s="110" t="s">
        <v>386</v>
      </c>
      <c r="AG88" s="110" t="s">
        <v>386</v>
      </c>
      <c r="AH88" s="108" t="s">
        <v>385</v>
      </c>
      <c r="AI88" s="108" t="s">
        <v>386</v>
      </c>
      <c r="AJ88" s="239">
        <v>2</v>
      </c>
      <c r="AK88" s="240" t="s">
        <v>391</v>
      </c>
      <c r="AL88" s="240" t="s">
        <v>813</v>
      </c>
      <c r="AM88" s="2" t="s">
        <v>386</v>
      </c>
      <c r="AV88" s="114"/>
    </row>
    <row r="89" spans="1:48" x14ac:dyDescent="0.7">
      <c r="A89" s="96">
        <v>84</v>
      </c>
      <c r="B89" s="96">
        <v>8</v>
      </c>
      <c r="C89" s="97" t="s">
        <v>91</v>
      </c>
      <c r="D89" s="96" t="s">
        <v>25</v>
      </c>
      <c r="E89" s="97" t="s">
        <v>336</v>
      </c>
      <c r="F89" s="96" t="s">
        <v>105</v>
      </c>
      <c r="G89" s="96">
        <v>30</v>
      </c>
      <c r="H89" s="98" t="s">
        <v>123</v>
      </c>
      <c r="I89" s="96" t="s">
        <v>109</v>
      </c>
      <c r="J89" s="96">
        <v>5</v>
      </c>
      <c r="K89" s="96">
        <v>3</v>
      </c>
      <c r="L89" s="99">
        <v>1.425785134227473</v>
      </c>
      <c r="M89" s="99">
        <v>1.1554717336385161</v>
      </c>
      <c r="N89" s="100">
        <v>0.80916108660227481</v>
      </c>
      <c r="O89" s="101">
        <v>7767897.8499999996</v>
      </c>
      <c r="P89" s="101">
        <v>-123164.16</v>
      </c>
      <c r="Q89" s="102">
        <v>2</v>
      </c>
      <c r="R89" s="101">
        <v>2162784.36</v>
      </c>
      <c r="S89" s="103">
        <v>-3750022.6000000034</v>
      </c>
      <c r="T89" s="242">
        <v>2.88</v>
      </c>
      <c r="U89" s="243">
        <v>-1.43</v>
      </c>
      <c r="V89" s="104">
        <v>-0.21</v>
      </c>
      <c r="W89" s="243">
        <v>-4.28</v>
      </c>
      <c r="X89" s="105">
        <v>199</v>
      </c>
      <c r="Y89" s="106">
        <v>24</v>
      </c>
      <c r="Z89" s="106">
        <v>57</v>
      </c>
      <c r="AA89" s="106">
        <v>77</v>
      </c>
      <c r="AB89" s="106">
        <v>95</v>
      </c>
      <c r="AC89" s="107" t="s">
        <v>385</v>
      </c>
      <c r="AD89" s="108" t="s">
        <v>385</v>
      </c>
      <c r="AE89" s="109">
        <v>0</v>
      </c>
      <c r="AF89" s="110" t="s">
        <v>385</v>
      </c>
      <c r="AG89" s="110" t="s">
        <v>385</v>
      </c>
      <c r="AH89" s="108" t="s">
        <v>385</v>
      </c>
      <c r="AI89" s="108" t="s">
        <v>386</v>
      </c>
      <c r="AJ89" s="239">
        <v>5</v>
      </c>
      <c r="AK89" s="240" t="s">
        <v>396</v>
      </c>
      <c r="AL89" s="240" t="s">
        <v>397</v>
      </c>
      <c r="AM89" s="2" t="s">
        <v>385</v>
      </c>
      <c r="AV89" s="114"/>
    </row>
    <row r="90" spans="1:48" x14ac:dyDescent="0.7">
      <c r="A90" s="96">
        <v>85</v>
      </c>
      <c r="B90" s="96">
        <v>8</v>
      </c>
      <c r="C90" s="97" t="s">
        <v>91</v>
      </c>
      <c r="D90" s="96" t="s">
        <v>26</v>
      </c>
      <c r="E90" s="97" t="s">
        <v>337</v>
      </c>
      <c r="F90" s="96" t="s">
        <v>105</v>
      </c>
      <c r="G90" s="96">
        <v>30</v>
      </c>
      <c r="H90" s="98" t="s">
        <v>123</v>
      </c>
      <c r="I90" s="96" t="s">
        <v>109</v>
      </c>
      <c r="J90" s="96">
        <v>5</v>
      </c>
      <c r="K90" s="96">
        <v>3</v>
      </c>
      <c r="L90" s="99">
        <v>1.2343107932410649</v>
      </c>
      <c r="M90" s="99">
        <v>1.1482057905984056</v>
      </c>
      <c r="N90" s="100">
        <v>0.91175796762635064</v>
      </c>
      <c r="O90" s="101">
        <v>3220224.28</v>
      </c>
      <c r="P90" s="101">
        <v>-3187516.77</v>
      </c>
      <c r="Q90" s="102">
        <v>2</v>
      </c>
      <c r="R90" s="101">
        <v>-69071.820000000007</v>
      </c>
      <c r="S90" s="103">
        <v>-1212744.5400000028</v>
      </c>
      <c r="T90" s="242">
        <v>-0.1</v>
      </c>
      <c r="U90" s="243">
        <v>-1.43</v>
      </c>
      <c r="V90" s="104">
        <v>-10.39</v>
      </c>
      <c r="W90" s="243">
        <v>-4.28</v>
      </c>
      <c r="X90" s="105">
        <v>253</v>
      </c>
      <c r="Y90" s="106">
        <v>26</v>
      </c>
      <c r="Z90" s="106">
        <v>47</v>
      </c>
      <c r="AA90" s="106">
        <v>77</v>
      </c>
      <c r="AB90" s="106">
        <v>38</v>
      </c>
      <c r="AC90" s="107" t="s">
        <v>385</v>
      </c>
      <c r="AD90" s="108" t="s">
        <v>386</v>
      </c>
      <c r="AE90" s="109">
        <v>0</v>
      </c>
      <c r="AF90" s="110" t="s">
        <v>385</v>
      </c>
      <c r="AG90" s="110" t="s">
        <v>385</v>
      </c>
      <c r="AH90" s="108" t="s">
        <v>385</v>
      </c>
      <c r="AI90" s="108" t="s">
        <v>385</v>
      </c>
      <c r="AJ90" s="239">
        <v>5</v>
      </c>
      <c r="AK90" s="240" t="s">
        <v>396</v>
      </c>
      <c r="AL90" s="240" t="s">
        <v>397</v>
      </c>
      <c r="AM90" s="2" t="s">
        <v>385</v>
      </c>
      <c r="AV90" s="114"/>
    </row>
    <row r="91" spans="1:48" x14ac:dyDescent="0.7">
      <c r="A91" s="96">
        <v>86</v>
      </c>
      <c r="B91" s="96">
        <v>8</v>
      </c>
      <c r="C91" s="97" t="s">
        <v>91</v>
      </c>
      <c r="D91" s="96" t="s">
        <v>72</v>
      </c>
      <c r="E91" s="97" t="s">
        <v>338</v>
      </c>
      <c r="F91" s="96" t="s">
        <v>105</v>
      </c>
      <c r="G91" s="96">
        <v>139</v>
      </c>
      <c r="H91" s="98" t="s">
        <v>125</v>
      </c>
      <c r="I91" s="96" t="s">
        <v>111</v>
      </c>
      <c r="J91" s="96">
        <v>13</v>
      </c>
      <c r="K91" s="96">
        <v>11</v>
      </c>
      <c r="L91" s="99">
        <v>0.98350989950372347</v>
      </c>
      <c r="M91" s="99">
        <v>0.83538191188044209</v>
      </c>
      <c r="N91" s="100">
        <v>0.50196751537159501</v>
      </c>
      <c r="O91" s="101">
        <v>-1642098.24</v>
      </c>
      <c r="P91" s="101">
        <v>1318147.8</v>
      </c>
      <c r="Q91" s="102">
        <v>6</v>
      </c>
      <c r="R91" s="101">
        <v>24282011.16</v>
      </c>
      <c r="S91" s="103">
        <v>-49594718.630000025</v>
      </c>
      <c r="T91" s="242">
        <v>6.98</v>
      </c>
      <c r="U91" s="243">
        <v>4.8499999999999996</v>
      </c>
      <c r="V91" s="104">
        <v>0.45</v>
      </c>
      <c r="W91" s="243">
        <v>1.1000000000000001</v>
      </c>
      <c r="X91" s="105">
        <v>205</v>
      </c>
      <c r="Y91" s="106">
        <v>29</v>
      </c>
      <c r="Z91" s="106">
        <v>50</v>
      </c>
      <c r="AA91" s="106">
        <v>14</v>
      </c>
      <c r="AB91" s="106">
        <v>58</v>
      </c>
      <c r="AC91" s="107" t="s">
        <v>385</v>
      </c>
      <c r="AD91" s="108" t="s">
        <v>386</v>
      </c>
      <c r="AE91" s="109">
        <v>0</v>
      </c>
      <c r="AF91" s="110" t="s">
        <v>385</v>
      </c>
      <c r="AG91" s="110" t="s">
        <v>385</v>
      </c>
      <c r="AH91" s="108" t="s">
        <v>385</v>
      </c>
      <c r="AI91" s="108" t="s">
        <v>385</v>
      </c>
      <c r="AJ91" s="239">
        <v>5</v>
      </c>
      <c r="AK91" s="240" t="s">
        <v>396</v>
      </c>
      <c r="AL91" s="240" t="s">
        <v>648</v>
      </c>
      <c r="AM91" s="2" t="s">
        <v>385</v>
      </c>
      <c r="AV91" s="114"/>
    </row>
    <row r="92" spans="1:48" x14ac:dyDescent="0.7">
      <c r="A92" s="96">
        <v>87</v>
      </c>
      <c r="B92" s="96">
        <v>8</v>
      </c>
      <c r="C92" s="97" t="s">
        <v>91</v>
      </c>
      <c r="D92" s="96" t="s">
        <v>81</v>
      </c>
      <c r="E92" s="97" t="s">
        <v>339</v>
      </c>
      <c r="F92" s="96" t="s">
        <v>105</v>
      </c>
      <c r="G92" s="96">
        <v>30</v>
      </c>
      <c r="H92" s="98" t="s">
        <v>123</v>
      </c>
      <c r="I92" s="96" t="s">
        <v>109</v>
      </c>
      <c r="J92" s="96">
        <v>5</v>
      </c>
      <c r="K92" s="96">
        <v>2</v>
      </c>
      <c r="L92" s="99">
        <v>1.1224585845603423</v>
      </c>
      <c r="M92" s="99">
        <v>1.0277816363254435</v>
      </c>
      <c r="N92" s="100">
        <v>0.80859371700502325</v>
      </c>
      <c r="O92" s="101">
        <v>2130158.5099999998</v>
      </c>
      <c r="P92" s="101">
        <v>-2176384.5299999998</v>
      </c>
      <c r="Q92" s="102">
        <v>2</v>
      </c>
      <c r="R92" s="101">
        <v>4058631.76</v>
      </c>
      <c r="S92" s="103">
        <v>-3345798.9000000004</v>
      </c>
      <c r="T92" s="242">
        <v>6.5</v>
      </c>
      <c r="U92" s="243">
        <v>-1.43</v>
      </c>
      <c r="V92" s="104">
        <v>-2.99</v>
      </c>
      <c r="W92" s="243">
        <v>-4.28</v>
      </c>
      <c r="X92" s="105">
        <v>203</v>
      </c>
      <c r="Y92" s="106">
        <v>28</v>
      </c>
      <c r="Z92" s="106">
        <v>34</v>
      </c>
      <c r="AA92" s="106">
        <v>116</v>
      </c>
      <c r="AB92" s="106">
        <v>81</v>
      </c>
      <c r="AC92" s="107" t="s">
        <v>385</v>
      </c>
      <c r="AD92" s="108" t="s">
        <v>385</v>
      </c>
      <c r="AE92" s="109">
        <v>0</v>
      </c>
      <c r="AF92" s="110" t="s">
        <v>385</v>
      </c>
      <c r="AG92" s="110" t="s">
        <v>385</v>
      </c>
      <c r="AH92" s="108" t="s">
        <v>385</v>
      </c>
      <c r="AI92" s="108" t="s">
        <v>386</v>
      </c>
      <c r="AJ92" s="239">
        <v>5</v>
      </c>
      <c r="AK92" s="240" t="s">
        <v>396</v>
      </c>
      <c r="AL92" s="240" t="s">
        <v>397</v>
      </c>
      <c r="AM92" s="2" t="s">
        <v>385</v>
      </c>
      <c r="AV92" s="114"/>
    </row>
    <row r="93" spans="1:48" x14ac:dyDescent="0.7">
      <c r="A93" s="96">
        <v>88</v>
      </c>
      <c r="B93" s="96">
        <v>8</v>
      </c>
      <c r="C93" s="97" t="s">
        <v>91</v>
      </c>
      <c r="D93" s="96" t="s">
        <v>82</v>
      </c>
      <c r="E93" s="97" t="s">
        <v>340</v>
      </c>
      <c r="F93" s="96" t="s">
        <v>105</v>
      </c>
      <c r="G93" s="96">
        <v>30</v>
      </c>
      <c r="H93" s="98" t="s">
        <v>131</v>
      </c>
      <c r="I93" s="96" t="s">
        <v>112</v>
      </c>
      <c r="J93" s="96">
        <v>3</v>
      </c>
      <c r="K93" s="96">
        <v>2</v>
      </c>
      <c r="L93" s="99">
        <v>2.6074007569597195</v>
      </c>
      <c r="M93" s="99">
        <v>2.4185043862491109</v>
      </c>
      <c r="N93" s="100">
        <v>1.6586071140886156</v>
      </c>
      <c r="O93" s="101">
        <v>21645786.109999999</v>
      </c>
      <c r="P93" s="101">
        <v>-483251.1</v>
      </c>
      <c r="Q93" s="102">
        <v>1</v>
      </c>
      <c r="R93" s="101">
        <v>4167491.36</v>
      </c>
      <c r="S93" s="103">
        <v>8869019.5399999991</v>
      </c>
      <c r="T93" s="242">
        <v>7.31</v>
      </c>
      <c r="U93" s="243">
        <v>2.44</v>
      </c>
      <c r="V93" s="104">
        <v>-0.62</v>
      </c>
      <c r="W93" s="243">
        <v>-2.52</v>
      </c>
      <c r="X93" s="105">
        <v>168</v>
      </c>
      <c r="Y93" s="106">
        <v>30</v>
      </c>
      <c r="Z93" s="106">
        <v>53</v>
      </c>
      <c r="AA93" s="106">
        <v>103</v>
      </c>
      <c r="AB93" s="106">
        <v>68</v>
      </c>
      <c r="AC93" s="107" t="s">
        <v>385</v>
      </c>
      <c r="AD93" s="108" t="s">
        <v>385</v>
      </c>
      <c r="AE93" s="109">
        <v>0</v>
      </c>
      <c r="AF93" s="110" t="s">
        <v>385</v>
      </c>
      <c r="AG93" s="110" t="s">
        <v>385</v>
      </c>
      <c r="AH93" s="108" t="s">
        <v>385</v>
      </c>
      <c r="AI93" s="108" t="s">
        <v>386</v>
      </c>
      <c r="AJ93" s="239">
        <v>5</v>
      </c>
      <c r="AK93" s="240" t="s">
        <v>396</v>
      </c>
      <c r="AL93" s="240" t="s">
        <v>401</v>
      </c>
      <c r="AM93" s="2" t="s">
        <v>385</v>
      </c>
      <c r="AV93" s="114"/>
    </row>
    <row r="95" spans="1:48" ht="25.2" x14ac:dyDescent="0.75">
      <c r="AB95" s="122" t="s">
        <v>100</v>
      </c>
      <c r="AC95" s="123">
        <f>COUNTIF(AC6:AC93,1)</f>
        <v>44</v>
      </c>
      <c r="AD95" s="123">
        <f t="shared" ref="AD95:AH95" si="0">COUNTIF(AD6:AD93,1)</f>
        <v>31</v>
      </c>
      <c r="AE95" s="123">
        <f t="shared" si="0"/>
        <v>37</v>
      </c>
      <c r="AF95" s="123">
        <f t="shared" si="0"/>
        <v>60</v>
      </c>
      <c r="AG95" s="123">
        <f t="shared" si="0"/>
        <v>56</v>
      </c>
      <c r="AH95" s="123">
        <f t="shared" si="0"/>
        <v>61</v>
      </c>
      <c r="AI95" s="123">
        <f>COUNTIF(AI6:AI93,1)</f>
        <v>56</v>
      </c>
      <c r="AJ95" s="123">
        <f t="shared" ref="AJ95:AM95" si="1">COUNTIF(AJ6:AJ93,1)</f>
        <v>3</v>
      </c>
      <c r="AK95" s="123">
        <f t="shared" si="1"/>
        <v>0</v>
      </c>
      <c r="AL95" s="123">
        <f t="shared" si="1"/>
        <v>0</v>
      </c>
      <c r="AM95" s="123">
        <f t="shared" si="1"/>
        <v>36</v>
      </c>
    </row>
    <row r="96" spans="1:48" ht="25.2" x14ac:dyDescent="0.75">
      <c r="AB96" s="122" t="s">
        <v>95</v>
      </c>
      <c r="AC96" s="122">
        <f>COUNTIF(AC6:AC17,1)</f>
        <v>1</v>
      </c>
      <c r="AD96" s="122">
        <f t="shared" ref="AD96:AI96" si="2">COUNTIF(AD6:AD17,1)</f>
        <v>1</v>
      </c>
      <c r="AE96" s="122">
        <f t="shared" si="2"/>
        <v>9</v>
      </c>
      <c r="AF96" s="122">
        <f t="shared" si="2"/>
        <v>6</v>
      </c>
      <c r="AG96" s="122">
        <f t="shared" si="2"/>
        <v>10</v>
      </c>
      <c r="AH96" s="122">
        <f t="shared" si="2"/>
        <v>1</v>
      </c>
      <c r="AI96" s="122">
        <f t="shared" si="2"/>
        <v>6</v>
      </c>
    </row>
    <row r="97" spans="28:35" ht="25.2" x14ac:dyDescent="0.75">
      <c r="AB97" s="122" t="s">
        <v>89</v>
      </c>
      <c r="AC97" s="122">
        <f>COUNTIF(AC18:AC25,1)</f>
        <v>2</v>
      </c>
      <c r="AD97" s="122">
        <f t="shared" ref="AD97:AI97" si="3">COUNTIF(AD18:AD25,1)</f>
        <v>2</v>
      </c>
      <c r="AE97" s="122">
        <f t="shared" si="3"/>
        <v>5</v>
      </c>
      <c r="AF97" s="122">
        <f t="shared" si="3"/>
        <v>4</v>
      </c>
      <c r="AG97" s="122">
        <f t="shared" si="3"/>
        <v>5</v>
      </c>
      <c r="AH97" s="122">
        <f t="shared" si="3"/>
        <v>6</v>
      </c>
      <c r="AI97" s="122">
        <f t="shared" si="3"/>
        <v>6</v>
      </c>
    </row>
    <row r="98" spans="28:35" ht="25.2" x14ac:dyDescent="0.75">
      <c r="AB98" s="122" t="s">
        <v>92</v>
      </c>
      <c r="AC98" s="122">
        <f>COUNTIF(AC26:AC39,1)</f>
        <v>8</v>
      </c>
      <c r="AD98" s="122">
        <f t="shared" ref="AD98:AI98" si="4">COUNTIF(AD26:AD39,1)</f>
        <v>5</v>
      </c>
      <c r="AE98" s="122">
        <f t="shared" si="4"/>
        <v>3</v>
      </c>
      <c r="AF98" s="122">
        <f t="shared" si="4"/>
        <v>9</v>
      </c>
      <c r="AG98" s="122">
        <f t="shared" si="4"/>
        <v>7</v>
      </c>
      <c r="AH98" s="122">
        <f t="shared" si="4"/>
        <v>10</v>
      </c>
      <c r="AI98" s="122">
        <f t="shared" si="4"/>
        <v>7</v>
      </c>
    </row>
    <row r="99" spans="28:35" ht="25.2" x14ac:dyDescent="0.75">
      <c r="AB99" s="122" t="s">
        <v>94</v>
      </c>
      <c r="AC99" s="122">
        <f>COUNTIF(AC40:AC57,1)</f>
        <v>9</v>
      </c>
      <c r="AD99" s="122">
        <f t="shared" ref="AD99:AI99" si="5">COUNTIF(AD40:AD57,1)</f>
        <v>9</v>
      </c>
      <c r="AE99" s="122">
        <f t="shared" si="5"/>
        <v>13</v>
      </c>
      <c r="AF99" s="122">
        <f t="shared" si="5"/>
        <v>16</v>
      </c>
      <c r="AG99" s="122">
        <f t="shared" si="5"/>
        <v>15</v>
      </c>
      <c r="AH99" s="122">
        <f t="shared" si="5"/>
        <v>16</v>
      </c>
      <c r="AI99" s="122">
        <f t="shared" si="5"/>
        <v>16</v>
      </c>
    </row>
    <row r="100" spans="28:35" ht="25.2" x14ac:dyDescent="0.75">
      <c r="AB100" s="122" t="s">
        <v>93</v>
      </c>
      <c r="AC100" s="122">
        <f>COUNTIF(AC58:AC66,1)</f>
        <v>8</v>
      </c>
      <c r="AD100" s="122">
        <f t="shared" ref="AD100:AI100" si="6">COUNTIF(AD58:AD66,1)</f>
        <v>7</v>
      </c>
      <c r="AE100" s="122">
        <f t="shared" si="6"/>
        <v>3</v>
      </c>
      <c r="AF100" s="122">
        <f t="shared" si="6"/>
        <v>5</v>
      </c>
      <c r="AG100" s="122">
        <f t="shared" si="6"/>
        <v>3</v>
      </c>
      <c r="AH100" s="122">
        <f t="shared" si="6"/>
        <v>2</v>
      </c>
      <c r="AI100" s="122">
        <f t="shared" si="6"/>
        <v>5</v>
      </c>
    </row>
    <row r="101" spans="28:35" ht="25.2" x14ac:dyDescent="0.75">
      <c r="AB101" s="122" t="s">
        <v>133</v>
      </c>
      <c r="AC101" s="122">
        <f>COUNTIF(AC67:AC72,1)</f>
        <v>1</v>
      </c>
      <c r="AD101" s="122">
        <f t="shared" ref="AD101:AI101" si="7">COUNTIF(AD67:AD72,1)</f>
        <v>1</v>
      </c>
      <c r="AE101" s="122">
        <f t="shared" si="7"/>
        <v>2</v>
      </c>
      <c r="AF101" s="122">
        <f t="shared" si="7"/>
        <v>4</v>
      </c>
      <c r="AG101" s="122">
        <f t="shared" si="7"/>
        <v>3</v>
      </c>
      <c r="AH101" s="122">
        <f t="shared" si="7"/>
        <v>6</v>
      </c>
      <c r="AI101" s="122">
        <f t="shared" si="7"/>
        <v>4</v>
      </c>
    </row>
    <row r="102" spans="28:35" ht="25.2" x14ac:dyDescent="0.75">
      <c r="AB102" s="122" t="s">
        <v>91</v>
      </c>
      <c r="AC102" s="122">
        <f>COUNTIF(AC73:AC93,1)</f>
        <v>15</v>
      </c>
      <c r="AD102" s="122">
        <f t="shared" ref="AD102:AI102" si="8">COUNTIF(AD73:AD93,1)</f>
        <v>6</v>
      </c>
      <c r="AE102" s="122">
        <f t="shared" si="8"/>
        <v>2</v>
      </c>
      <c r="AF102" s="122">
        <f t="shared" si="8"/>
        <v>16</v>
      </c>
      <c r="AG102" s="122">
        <f t="shared" si="8"/>
        <v>13</v>
      </c>
      <c r="AH102" s="122">
        <f t="shared" si="8"/>
        <v>20</v>
      </c>
      <c r="AI102" s="122">
        <f t="shared" si="8"/>
        <v>12</v>
      </c>
    </row>
  </sheetData>
  <mergeCells count="44">
    <mergeCell ref="C4:C5"/>
    <mergeCell ref="D4:D5"/>
    <mergeCell ref="E4:E5"/>
    <mergeCell ref="Y1:AB1"/>
    <mergeCell ref="L3:S3"/>
    <mergeCell ref="S4:S5"/>
    <mergeCell ref="T4:U4"/>
    <mergeCell ref="V4:W4"/>
    <mergeCell ref="O4:O5"/>
    <mergeCell ref="A2:H2"/>
    <mergeCell ref="T3:W3"/>
    <mergeCell ref="X3:AB3"/>
    <mergeCell ref="A4:A5"/>
    <mergeCell ref="AP3:AT3"/>
    <mergeCell ref="B4:B5"/>
    <mergeCell ref="F4:F5"/>
    <mergeCell ref="G4:G5"/>
    <mergeCell ref="H4:H5"/>
    <mergeCell ref="I4:I5"/>
    <mergeCell ref="AC3:AL3"/>
    <mergeCell ref="J4:J5"/>
    <mergeCell ref="K4:K5"/>
    <mergeCell ref="L4:L5"/>
    <mergeCell ref="M4:M5"/>
    <mergeCell ref="N4:N5"/>
    <mergeCell ref="AH4:AH5"/>
    <mergeCell ref="P4:P5"/>
    <mergeCell ref="Q4:Q5"/>
    <mergeCell ref="R4:R5"/>
    <mergeCell ref="AC4:AC5"/>
    <mergeCell ref="AD4:AD5"/>
    <mergeCell ref="AE4:AE5"/>
    <mergeCell ref="AF4:AF5"/>
    <mergeCell ref="AG4:AG5"/>
    <mergeCell ref="AQ4:AQ5"/>
    <mergeCell ref="AR4:AR5"/>
    <mergeCell ref="AS4:AS5"/>
    <mergeCell ref="AT4:AT5"/>
    <mergeCell ref="AI4:AI5"/>
    <mergeCell ref="AJ4:AJ5"/>
    <mergeCell ref="AK4:AK5"/>
    <mergeCell ref="AL4:AL5"/>
    <mergeCell ref="AM4:AM5"/>
    <mergeCell ref="AP4:AP5"/>
  </mergeCells>
  <conditionalFormatting sqref="Q6:Q9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6:AM93">
    <cfRule type="containsText" dxfId="46" priority="2" operator="containsText" text="1">
      <formula>NOT(ISERROR(SEARCH("1",AM6)))</formula>
    </cfRule>
    <cfRule type="containsText" dxfId="45" priority="3" operator="containsText" text="0">
      <formula>NOT(ISERROR(SEARCH("0",AM6)))</formula>
    </cfRule>
    <cfRule type="containsText" dxfId="44" priority="4" stopIfTrue="1" operator="containsText" text="ไม่ผ่าน">
      <formula>NOT(ISERROR(SEARCH("ไม่ผ่าน",AM6)))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E6C13-ED97-455B-9AE9-95650B9ECD91}">
  <dimension ref="A2:J16"/>
  <sheetViews>
    <sheetView workbookViewId="0">
      <selection activeCell="M9" sqref="M9"/>
    </sheetView>
  </sheetViews>
  <sheetFormatPr defaultRowHeight="13.8" x14ac:dyDescent="0.25"/>
  <cols>
    <col min="9" max="9" width="13.09765625" customWidth="1"/>
    <col min="10" max="10" width="28.296875" customWidth="1"/>
  </cols>
  <sheetData>
    <row r="2" spans="1:10" ht="24.6" x14ac:dyDescent="0.7">
      <c r="A2" s="583" t="s">
        <v>881</v>
      </c>
      <c r="B2" s="583"/>
      <c r="C2" s="583"/>
      <c r="D2" s="583"/>
      <c r="E2" s="583"/>
      <c r="F2" s="583"/>
      <c r="G2" s="583"/>
      <c r="H2" s="583"/>
      <c r="I2" s="583"/>
      <c r="J2" s="1"/>
    </row>
    <row r="3" spans="1:10" ht="24.6" x14ac:dyDescent="0.7">
      <c r="A3" s="464" t="s">
        <v>882</v>
      </c>
      <c r="B3" s="464"/>
      <c r="C3" s="464"/>
      <c r="D3" s="464"/>
      <c r="E3" s="464"/>
      <c r="F3" s="464"/>
      <c r="G3" s="464"/>
      <c r="H3" s="464"/>
      <c r="I3" s="464"/>
      <c r="J3" s="1"/>
    </row>
    <row r="4" spans="1:10" ht="24.6" x14ac:dyDescent="0.7">
      <c r="A4" s="464" t="s">
        <v>883</v>
      </c>
      <c r="B4" s="464"/>
      <c r="C4" s="464"/>
      <c r="D4" s="464"/>
      <c r="E4" s="464"/>
      <c r="F4" s="464"/>
      <c r="G4" s="464"/>
      <c r="H4" s="464"/>
      <c r="I4" s="464"/>
      <c r="J4" s="1"/>
    </row>
    <row r="5" spans="1:10" ht="24.6" x14ac:dyDescent="0.7">
      <c r="A5" s="584" t="s">
        <v>884</v>
      </c>
      <c r="B5" s="584"/>
      <c r="C5" s="584"/>
      <c r="D5" s="584"/>
      <c r="E5" s="584"/>
      <c r="F5" s="584"/>
      <c r="G5" s="584"/>
      <c r="H5" s="584"/>
      <c r="I5" s="584"/>
      <c r="J5" s="82"/>
    </row>
    <row r="6" spans="1:10" ht="24.6" x14ac:dyDescent="0.7">
      <c r="A6" s="585" t="s">
        <v>100</v>
      </c>
      <c r="B6" s="585" t="s">
        <v>642</v>
      </c>
      <c r="C6" s="585" t="s">
        <v>115</v>
      </c>
      <c r="D6" s="586" t="s">
        <v>116</v>
      </c>
      <c r="E6" s="586"/>
      <c r="F6" s="586"/>
      <c r="G6" s="586"/>
      <c r="H6" s="586"/>
      <c r="I6" s="586"/>
      <c r="J6" s="580" t="s">
        <v>885</v>
      </c>
    </row>
    <row r="7" spans="1:10" ht="49.2" x14ac:dyDescent="0.25">
      <c r="A7" s="585"/>
      <c r="B7" s="585"/>
      <c r="C7" s="585"/>
      <c r="D7" s="400" t="s">
        <v>886</v>
      </c>
      <c r="E7" s="399" t="s">
        <v>98</v>
      </c>
      <c r="F7" s="401" t="s">
        <v>118</v>
      </c>
      <c r="G7" s="402" t="s">
        <v>98</v>
      </c>
      <c r="H7" s="399" t="s">
        <v>119</v>
      </c>
      <c r="I7" s="399" t="s">
        <v>887</v>
      </c>
      <c r="J7" s="580"/>
    </row>
    <row r="8" spans="1:10" ht="24.6" x14ac:dyDescent="0.7">
      <c r="A8" s="2">
        <v>8</v>
      </c>
      <c r="B8" s="403" t="s">
        <v>95</v>
      </c>
      <c r="C8" s="2">
        <v>12</v>
      </c>
      <c r="D8" s="2">
        <f>'[3]สรุปUnit Cost และ HGR'!U95</f>
        <v>10</v>
      </c>
      <c r="E8" s="404">
        <f>D8/H8*100</f>
        <v>83.333333333333343</v>
      </c>
      <c r="F8" s="405">
        <f>C8-D8</f>
        <v>2</v>
      </c>
      <c r="G8" s="406">
        <f>F8/H8*100</f>
        <v>16.666666666666664</v>
      </c>
      <c r="H8" s="2">
        <f t="shared" ref="H8:H15" si="0">SUM(D8+F8)</f>
        <v>12</v>
      </c>
      <c r="I8" s="2">
        <v>0</v>
      </c>
      <c r="J8" s="416" t="s">
        <v>888</v>
      </c>
    </row>
    <row r="9" spans="1:10" ht="24.6" x14ac:dyDescent="0.7">
      <c r="A9" s="2">
        <v>8</v>
      </c>
      <c r="B9" s="403" t="s">
        <v>89</v>
      </c>
      <c r="C9" s="2">
        <v>8</v>
      </c>
      <c r="D9" s="2">
        <f>'[3]สรุปUnit Cost และ HGR'!U96</f>
        <v>6</v>
      </c>
      <c r="E9" s="404">
        <f t="shared" ref="E9:E15" si="1">D9/H9*100</f>
        <v>75</v>
      </c>
      <c r="F9" s="405">
        <f t="shared" ref="F9:F14" si="2">C9-D9</f>
        <v>2</v>
      </c>
      <c r="G9" s="406">
        <f t="shared" ref="G9:G14" si="3">F9/H9*100</f>
        <v>25</v>
      </c>
      <c r="H9" s="2">
        <f t="shared" si="0"/>
        <v>8</v>
      </c>
      <c r="I9" s="2">
        <v>0</v>
      </c>
      <c r="J9" s="416" t="s">
        <v>889</v>
      </c>
    </row>
    <row r="10" spans="1:10" ht="24.6" x14ac:dyDescent="0.7">
      <c r="A10" s="2">
        <v>8</v>
      </c>
      <c r="B10" s="442" t="s">
        <v>92</v>
      </c>
      <c r="C10" s="2">
        <v>14</v>
      </c>
      <c r="D10" s="2">
        <f>'[3]สรุปUnit Cost และ HGR'!U97</f>
        <v>13</v>
      </c>
      <c r="E10" s="443">
        <f t="shared" si="1"/>
        <v>92.857142857142861</v>
      </c>
      <c r="F10" s="405">
        <f t="shared" si="2"/>
        <v>1</v>
      </c>
      <c r="G10" s="406">
        <f t="shared" si="3"/>
        <v>7.1428571428571423</v>
      </c>
      <c r="H10" s="2">
        <f t="shared" si="0"/>
        <v>14</v>
      </c>
      <c r="I10" s="2">
        <v>0</v>
      </c>
      <c r="J10" s="416" t="s">
        <v>890</v>
      </c>
    </row>
    <row r="11" spans="1:10" ht="24.6" x14ac:dyDescent="0.7">
      <c r="A11" s="2">
        <v>8</v>
      </c>
      <c r="B11" s="442" t="s">
        <v>94</v>
      </c>
      <c r="C11" s="2">
        <v>18</v>
      </c>
      <c r="D11" s="2">
        <f>'[3]สรุปUnit Cost และ HGR'!U98</f>
        <v>17</v>
      </c>
      <c r="E11" s="443">
        <f t="shared" si="1"/>
        <v>94.444444444444443</v>
      </c>
      <c r="F11" s="405">
        <f t="shared" si="2"/>
        <v>1</v>
      </c>
      <c r="G11" s="406">
        <f t="shared" si="3"/>
        <v>5.5555555555555554</v>
      </c>
      <c r="H11" s="2">
        <f t="shared" si="0"/>
        <v>18</v>
      </c>
      <c r="I11" s="2">
        <v>0</v>
      </c>
      <c r="J11" s="416" t="s">
        <v>190</v>
      </c>
    </row>
    <row r="12" spans="1:10" ht="24.6" x14ac:dyDescent="0.7">
      <c r="A12" s="407">
        <v>8</v>
      </c>
      <c r="B12" s="408" t="s">
        <v>93</v>
      </c>
      <c r="C12" s="407">
        <v>9</v>
      </c>
      <c r="D12" s="2">
        <f>'[3]สรุปUnit Cost และ HGR'!U99</f>
        <v>8</v>
      </c>
      <c r="E12" s="409">
        <f t="shared" si="1"/>
        <v>88.888888888888886</v>
      </c>
      <c r="F12" s="405">
        <f t="shared" si="2"/>
        <v>1</v>
      </c>
      <c r="G12" s="410">
        <f t="shared" si="3"/>
        <v>11.111111111111111</v>
      </c>
      <c r="H12" s="407">
        <f t="shared" si="0"/>
        <v>9</v>
      </c>
      <c r="I12" s="407">
        <v>0</v>
      </c>
      <c r="J12" s="417" t="s">
        <v>474</v>
      </c>
    </row>
    <row r="13" spans="1:10" ht="24.6" x14ac:dyDescent="0.7">
      <c r="A13" s="2">
        <v>8</v>
      </c>
      <c r="B13" s="403" t="s">
        <v>90</v>
      </c>
      <c r="C13" s="2">
        <v>6</v>
      </c>
      <c r="D13" s="2">
        <f>'[3]สรุปUnit Cost และ HGR'!U100</f>
        <v>3</v>
      </c>
      <c r="E13" s="404">
        <f t="shared" si="1"/>
        <v>50</v>
      </c>
      <c r="F13" s="405">
        <f t="shared" si="2"/>
        <v>3</v>
      </c>
      <c r="G13" s="406">
        <f t="shared" si="3"/>
        <v>50</v>
      </c>
      <c r="H13" s="2">
        <f t="shared" si="0"/>
        <v>6</v>
      </c>
      <c r="I13" s="2">
        <v>0</v>
      </c>
      <c r="J13" s="416" t="s">
        <v>891</v>
      </c>
    </row>
    <row r="14" spans="1:10" ht="24.6" x14ac:dyDescent="0.7">
      <c r="A14" s="2">
        <v>8</v>
      </c>
      <c r="B14" s="442" t="s">
        <v>91</v>
      </c>
      <c r="C14" s="2">
        <v>21</v>
      </c>
      <c r="D14" s="2">
        <f>'[3]สรุปUnit Cost และ HGR'!U101</f>
        <v>20</v>
      </c>
      <c r="E14" s="443">
        <f t="shared" si="1"/>
        <v>95.238095238095227</v>
      </c>
      <c r="F14" s="405">
        <f t="shared" si="2"/>
        <v>1</v>
      </c>
      <c r="G14" s="406">
        <f t="shared" si="3"/>
        <v>4.7619047619047619</v>
      </c>
      <c r="H14" s="2">
        <f t="shared" si="0"/>
        <v>21</v>
      </c>
      <c r="I14" s="2">
        <v>0</v>
      </c>
      <c r="J14" s="416" t="s">
        <v>134</v>
      </c>
    </row>
    <row r="15" spans="1:10" ht="24.6" x14ac:dyDescent="0.7">
      <c r="A15" s="581" t="s">
        <v>120</v>
      </c>
      <c r="B15" s="581"/>
      <c r="C15" s="411">
        <f>SUM(C8:C14)</f>
        <v>88</v>
      </c>
      <c r="D15" s="412">
        <f>'[3]สรุปUnit Cost และ HGR'!U94</f>
        <v>77</v>
      </c>
      <c r="E15" s="413">
        <f t="shared" si="1"/>
        <v>87.5</v>
      </c>
      <c r="F15" s="414">
        <f>SUM(F8:F14)</f>
        <v>11</v>
      </c>
      <c r="G15" s="415">
        <f>F15/H15*100</f>
        <v>12.5</v>
      </c>
      <c r="H15" s="411">
        <f t="shared" si="0"/>
        <v>88</v>
      </c>
      <c r="I15" s="411">
        <f>SUM(I8:I14)</f>
        <v>0</v>
      </c>
      <c r="J15" s="82"/>
    </row>
    <row r="16" spans="1:10" ht="24.6" x14ac:dyDescent="0.25">
      <c r="A16" s="582" t="s">
        <v>892</v>
      </c>
      <c r="B16" s="582"/>
      <c r="C16" s="582"/>
      <c r="D16" s="582"/>
      <c r="E16" s="582"/>
      <c r="F16" s="582"/>
      <c r="G16" s="582"/>
      <c r="H16" s="582"/>
      <c r="I16" s="582"/>
      <c r="J16" s="582"/>
    </row>
  </sheetData>
  <mergeCells count="11">
    <mergeCell ref="J6:J7"/>
    <mergeCell ref="A15:B15"/>
    <mergeCell ref="A16:J16"/>
    <mergeCell ref="A2:I2"/>
    <mergeCell ref="A3:I3"/>
    <mergeCell ref="A4:I4"/>
    <mergeCell ref="A5:I5"/>
    <mergeCell ref="A6:A7"/>
    <mergeCell ref="B6:B7"/>
    <mergeCell ref="C6:C7"/>
    <mergeCell ref="D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19</vt:i4>
      </vt:variant>
    </vt:vector>
  </HeadingPairs>
  <TitlesOfParts>
    <vt:vector size="19" baseType="lpstr">
      <vt:lpstr>2.1 Mapping MOPH </vt:lpstr>
      <vt:lpstr>2.2 Mapping R8</vt:lpstr>
      <vt:lpstr>3.สรุป Risk Score </vt:lpstr>
      <vt:lpstr>3.1 Risk Score MOPH NI </vt:lpstr>
      <vt:lpstr>3.2 Risk Score R8 NI</vt:lpstr>
      <vt:lpstr>3.3 Risk Score R8 EBITDA</vt:lpstr>
      <vt:lpstr>4. สรุป 7 Plus Efficiency </vt:lpstr>
      <vt:lpstr>4. ผล 7 Plus Efficiency </vt:lpstr>
      <vt:lpstr>5.สรุป Unit Cost</vt:lpstr>
      <vt:lpstr>5.Unit Cost </vt:lpstr>
      <vt:lpstr>6.สรุป Planfin</vt:lpstr>
      <vt:lpstr>6.Planfin</vt:lpstr>
      <vt:lpstr>7.สรุป FEED</vt:lpstr>
      <vt:lpstr>7. FEED</vt:lpstr>
      <vt:lpstr>8.ข้อมูลผลงานบริการ</vt:lpstr>
      <vt:lpstr>9.รายงานข้อมูลการติด C</vt:lpstr>
      <vt:lpstr>10.สรุปยอดเงิน งปม.รายกองทุนเขต</vt:lpstr>
      <vt:lpstr>10.1สรุปยอดเงินงปม.รายกองทุน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BD LENOVO</cp:lastModifiedBy>
  <cp:lastPrinted>2022-07-04T07:59:25Z</cp:lastPrinted>
  <dcterms:created xsi:type="dcterms:W3CDTF">2017-06-01T08:46:22Z</dcterms:created>
  <dcterms:modified xsi:type="dcterms:W3CDTF">2024-09-24T10:16:06Z</dcterms:modified>
</cp:coreProperties>
</file>